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ledefrance07.sharepoint.com/sites/MISSIONDISPOSITIFSFEADER/Documents partages/General/2-Expression des besoins métier/5-Forêt/Mécanisation/1-TS de dépôt/"/>
    </mc:Choice>
  </mc:AlternateContent>
  <xr:revisionPtr revIDLastSave="792" documentId="8_{63FBDFA7-C153-4002-9B2E-9F764C4F7DF9}" xr6:coauthVersionLast="47" xr6:coauthVersionMax="47" xr10:uidLastSave="{C1F0AAC6-E02B-4047-91CA-48274ECB64C4}"/>
  <bookViews>
    <workbookView xWindow="-108" yWindow="-108" windowWidth="23256" windowHeight="12456" firstSheet="1" activeTab="3" xr2:uid="{876F6826-9CC5-4130-B452-DC80E89B967B}"/>
  </bookViews>
  <sheets>
    <sheet name="Menu" sheetId="7" r:id="rId1"/>
    <sheet name="Dépenses de matériels" sheetId="1" r:id="rId2"/>
    <sheet name="Dépenses Immatérielles" sheetId="8" r:id="rId3"/>
    <sheet name="Synthèse" sheetId="9" r:id="rId4"/>
    <sheet name="Instruction" sheetId="11" r:id="rId5"/>
    <sheet name="Listes" sheetId="10" r:id="rId6"/>
  </sheets>
  <externalReferences>
    <externalReference r:id="rId7"/>
  </externalReferences>
  <definedNames>
    <definedName name="_a">'[1]Dépenses de Matériel'!$V$6:$V$13</definedName>
    <definedName name="_b">'[1]Dépenses de Matériel'!$W$6:$W$12</definedName>
    <definedName name="_c">'[1]Dépenses de Matériel'!$X$6</definedName>
    <definedName name="_d">'[1]Dépenses de Matériel'!$Y$6:$Y$11</definedName>
    <definedName name="_e">'[1]Dépenses de Matériel'!$Z$6:$Z$10</definedName>
    <definedName name="_f">'[1]Dépenses de Matériel'!$AA$6</definedName>
    <definedName name="_g">[1]!Tableau3[Modernisation des bâtiments et équipements vég]</definedName>
    <definedName name="_h">'[1]Dépenses de Matériel'!$AC$6:$AC$8</definedName>
    <definedName name="Elevage">[1]!Tableau3[[#Headers],[Modernisation des bâtiments et équipements]:[Mise aux normes]]</definedName>
    <definedName name="ElevageVégétale">[1]!Tableau3[#Headers]</definedName>
    <definedName name="Vegetale">[1]!Tableau3[[#Headers],[Modernisation des bâtiments et équipements vég]:[Amélioration des conditions de travail]]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6" i="11" l="1"/>
  <c r="E34" i="9"/>
  <c r="E35" i="9"/>
  <c r="E33" i="9"/>
  <c r="D35" i="9"/>
  <c r="D34" i="9"/>
  <c r="D33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14" i="9"/>
  <c r="D17" i="9"/>
  <c r="B17" i="1"/>
  <c r="E36" i="9" l="1" a="1"/>
  <c r="E36" i="9" s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15" i="8"/>
  <c r="C25" i="11"/>
  <c r="D25" i="11"/>
  <c r="C26" i="11"/>
  <c r="D26" i="11"/>
  <c r="C27" i="11"/>
  <c r="D27" i="11"/>
  <c r="C28" i="11"/>
  <c r="D28" i="11"/>
  <c r="C29" i="11"/>
  <c r="D29" i="11"/>
  <c r="D24" i="11"/>
  <c r="C24" i="11"/>
  <c r="A25" i="11"/>
  <c r="A27" i="11"/>
  <c r="A28" i="11"/>
  <c r="A29" i="11"/>
  <c r="A24" i="11"/>
  <c r="A8" i="11"/>
  <c r="B8" i="11"/>
  <c r="C8" i="11"/>
  <c r="D8" i="11"/>
  <c r="A9" i="11"/>
  <c r="B9" i="11"/>
  <c r="C9" i="11"/>
  <c r="D9" i="11"/>
  <c r="A10" i="11"/>
  <c r="B10" i="11"/>
  <c r="C10" i="11"/>
  <c r="D10" i="11"/>
  <c r="A11" i="11"/>
  <c r="B11" i="11"/>
  <c r="C11" i="11"/>
  <c r="D11" i="11"/>
  <c r="A12" i="11"/>
  <c r="B12" i="11"/>
  <c r="C12" i="11"/>
  <c r="D12" i="11"/>
  <c r="A13" i="11"/>
  <c r="B13" i="11"/>
  <c r="C13" i="11"/>
  <c r="D13" i="11"/>
  <c r="A14" i="11"/>
  <c r="B14" i="11"/>
  <c r="C14" i="11"/>
  <c r="D14" i="11"/>
  <c r="A15" i="11"/>
  <c r="B15" i="11"/>
  <c r="C15" i="11"/>
  <c r="D15" i="11"/>
  <c r="A16" i="11"/>
  <c r="B16" i="11"/>
  <c r="C16" i="11"/>
  <c r="D16" i="11"/>
  <c r="A17" i="11"/>
  <c r="B17" i="11"/>
  <c r="C17" i="11"/>
  <c r="D17" i="11"/>
  <c r="A18" i="11"/>
  <c r="B18" i="11"/>
  <c r="C18" i="11"/>
  <c r="D18" i="11"/>
  <c r="A19" i="11"/>
  <c r="B19" i="11"/>
  <c r="C19" i="11"/>
  <c r="D19" i="11"/>
  <c r="A20" i="11"/>
  <c r="B20" i="11"/>
  <c r="C20" i="11"/>
  <c r="D20" i="11"/>
  <c r="A21" i="11"/>
  <c r="B21" i="11"/>
  <c r="C21" i="11"/>
  <c r="D21" i="11"/>
  <c r="D7" i="11"/>
  <c r="C7" i="11"/>
  <c r="B7" i="11"/>
  <c r="A7" i="11"/>
  <c r="H22" i="11" l="1"/>
  <c r="H30" i="11"/>
  <c r="G30" i="11"/>
  <c r="G22" i="11"/>
  <c r="G31" i="11" l="1"/>
  <c r="H31" i="11"/>
  <c r="D30" i="11"/>
  <c r="D34" i="11" l="1"/>
  <c r="D35" i="11" l="1"/>
  <c r="D37" i="11" l="1"/>
  <c r="D36" i="11"/>
  <c r="F13" i="1"/>
  <c r="B13" i="9" s="1"/>
  <c r="C7" i="9"/>
  <c r="F11" i="8"/>
  <c r="C8" i="8"/>
  <c r="H11" i="8" l="1"/>
  <c r="B14" i="9" s="1"/>
  <c r="B15" i="9" s="1"/>
  <c r="M13" i="9" s="1"/>
  <c r="M16" i="9" s="1"/>
  <c r="D22" i="11" l="1"/>
  <c r="D31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tc={D9D56168-4319-403E-BC63-711DCA96308B}</author>
  </authors>
  <commentList>
    <comment ref="F11" authorId="0" shapeId="0" xr:uid="{D9D56168-4319-403E-BC63-711DCA96308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voir si nécessaire de reprendre le modèle de tableau des dépenses comme sur IAIE, qui détaille par type de dépenses le montant présentés. Cela me semble redondant mais à vérifier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<sst xmlns="http://schemas.openxmlformats.org/spreadsheetml/2006/main" count="296" uniqueCount="142">
  <si>
    <t>NOM DU DEMANDEUR
(à compléter)</t>
  </si>
  <si>
    <t>Végétale</t>
  </si>
  <si>
    <t>Etape 1 : Dépenses de matériel sur devis</t>
  </si>
  <si>
    <t>Se rendre à l'étape 1</t>
  </si>
  <si>
    <t>Etape 2 : Dépenses immatérielles sur devis</t>
  </si>
  <si>
    <t>Se rendre à l'étape 2</t>
  </si>
  <si>
    <t xml:space="preserve">                 Etape 3 : Synthèse</t>
  </si>
  <si>
    <t>Se rendre à la synthèse</t>
  </si>
  <si>
    <t>Se rendre au menu</t>
  </si>
  <si>
    <r>
      <rPr>
        <sz val="12"/>
        <color theme="1"/>
        <rFont val="Calibri"/>
        <family val="2"/>
      </rPr>
      <t xml:space="preserve">LES MONTANTS SONT A PRESENTER </t>
    </r>
    <r>
      <rPr>
        <b/>
        <sz val="12"/>
        <color theme="1"/>
        <rFont val="Calibri"/>
        <family val="2"/>
      </rPr>
      <t xml:space="preserve">"Hors Taxes" </t>
    </r>
    <r>
      <rPr>
        <sz val="12"/>
        <color theme="1"/>
        <rFont val="Calibri"/>
        <family val="2"/>
      </rPr>
      <t xml:space="preserve">et doivent ETRE </t>
    </r>
    <r>
      <rPr>
        <b/>
        <sz val="12"/>
        <color theme="1"/>
        <rFont val="Calibri"/>
        <family val="2"/>
      </rPr>
      <t xml:space="preserve">SUPERIEURS A 1 000€
Nombre de devis à présenter :
</t>
    </r>
    <r>
      <rPr>
        <sz val="12"/>
        <color theme="1"/>
        <rFont val="Calibri"/>
        <family val="2"/>
      </rPr>
      <t xml:space="preserve">      - 1 devis pour les dépenses entre 1 000€ et inférieures à 2 000€
      - 2 devis pour les dépenses entre 2 000€ et 90 000€ 
      - 3 devis pour les dépenses supérieures à 90 000€ </t>
    </r>
  </si>
  <si>
    <t>Légende</t>
  </si>
  <si>
    <t>à renseigner obligatoirement au vu de la saisie actuelle</t>
  </si>
  <si>
    <t>NOM DU DEMANDEUR :</t>
  </si>
  <si>
    <t>à ne pas renseigner au vue de la saisie actuelle</t>
  </si>
  <si>
    <t xml:space="preserve">à renseigner par le demandeur </t>
  </si>
  <si>
    <t>Total</t>
  </si>
  <si>
    <t>A remplir par le demandeur</t>
  </si>
  <si>
    <t>Description dépenses</t>
  </si>
  <si>
    <t>Devis 2 (comprable)</t>
  </si>
  <si>
    <t>Devis 3 (comparable)</t>
  </si>
  <si>
    <t>Argument si devis le moins cher non retenu</t>
  </si>
  <si>
    <t xml:space="preserve">Dénomination fournisseur </t>
  </si>
  <si>
    <t xml:space="preserve">Montant HT présenté </t>
  </si>
  <si>
    <t>Montant HT présenté</t>
  </si>
  <si>
    <t>Etape 2 pour le demandeur : remplir le tableau récapitulatif ci-dessous pour les dépenses immatérielle</t>
  </si>
  <si>
    <t>Indication pour remplir le tableau :</t>
  </si>
  <si>
    <r>
      <rPr>
        <sz val="12"/>
        <color rgb="FF000000"/>
        <rFont val="Aptos Narrow"/>
        <family val="2"/>
        <scheme val="minor"/>
      </rPr>
      <t xml:space="preserve">LES MONTANTS SONT A PRESENTER </t>
    </r>
    <r>
      <rPr>
        <b/>
        <sz val="12"/>
        <color rgb="FF000000"/>
        <rFont val="Aptos Narrow"/>
        <family val="2"/>
        <scheme val="minor"/>
      </rPr>
      <t xml:space="preserve">"Hors Taxes" </t>
    </r>
    <r>
      <rPr>
        <sz val="12"/>
        <color rgb="FF000000"/>
        <rFont val="Aptos Narrow"/>
        <family val="2"/>
        <scheme val="minor"/>
      </rPr>
      <t xml:space="preserve">et doivent ETRE </t>
    </r>
    <r>
      <rPr>
        <b/>
        <sz val="12"/>
        <color rgb="FF000000"/>
        <rFont val="Aptos Narrow"/>
        <family val="2"/>
        <scheme val="minor"/>
      </rPr>
      <t xml:space="preserve">SUPERIEURS A 1 000€
Nombre de devis à présenter :
</t>
    </r>
    <r>
      <rPr>
        <sz val="12"/>
        <color rgb="FF000000"/>
        <rFont val="Aptos Narrow"/>
        <family val="2"/>
        <scheme val="minor"/>
      </rPr>
      <t xml:space="preserve">      - 1 devis pour les dépenses entre 1 000€ et inférieures à 2 000€
      - 2 devis pour les dépenses entre 2 000€ et 90 000€ 
      - 3 devis pour les dépenses supérieures à 90 000€ </t>
    </r>
  </si>
  <si>
    <r>
      <rPr>
        <sz val="12"/>
        <color rgb="FF000000"/>
        <rFont val="Calibri"/>
        <family val="2"/>
      </rPr>
      <t xml:space="preserve"> - Les dépenses immatérielles doivent être associées à des dépenses matérielles
</t>
    </r>
    <r>
      <rPr>
        <sz val="5"/>
        <color rgb="FFFFFFFF"/>
        <rFont val="Calibri"/>
        <family val="2"/>
      </rPr>
      <t xml:space="preserve">a
</t>
    </r>
    <r>
      <rPr>
        <sz val="12"/>
        <color rgb="FF000000"/>
        <rFont val="Calibri"/>
        <family val="2"/>
      </rPr>
      <t xml:space="preserve"> - </t>
    </r>
    <r>
      <rPr>
        <b/>
        <sz val="12"/>
        <color rgb="FF000000"/>
        <rFont val="Calibri"/>
        <family val="2"/>
      </rPr>
      <t>1 ligne par dépense prévue</t>
    </r>
    <r>
      <rPr>
        <sz val="12"/>
        <color rgb="FF000000"/>
        <rFont val="Calibri"/>
        <family val="2"/>
      </rPr>
      <t xml:space="preserve">, si vous avez plus de 3 devis, faites une sélection comprenant le devis retenu
</t>
    </r>
    <r>
      <rPr>
        <sz val="5"/>
        <color rgb="FFFFFFFF"/>
        <rFont val="Calibri"/>
        <family val="2"/>
      </rPr>
      <t xml:space="preserve">kp
</t>
    </r>
    <r>
      <rPr>
        <sz val="12"/>
        <color rgb="FF000000"/>
        <rFont val="Calibri"/>
        <family val="2"/>
      </rPr>
      <t xml:space="preserve"> - Veuillez </t>
    </r>
    <r>
      <rPr>
        <b/>
        <sz val="12"/>
        <color rgb="FF000000"/>
        <rFont val="Calibri"/>
        <family val="2"/>
      </rPr>
      <t>sélectionner le poste de dépenses et le code investissement</t>
    </r>
    <r>
      <rPr>
        <sz val="12"/>
        <color rgb="FF000000"/>
        <rFont val="Calibri"/>
        <family val="2"/>
      </rPr>
      <t xml:space="preserve"> par ligne remplie </t>
    </r>
    <r>
      <rPr>
        <b/>
        <sz val="12"/>
        <color rgb="FF000000"/>
        <rFont val="Calibri"/>
        <family val="2"/>
      </rPr>
      <t>à l'aide du document "Liste des investissements éligibles"</t>
    </r>
    <r>
      <rPr>
        <sz val="12"/>
        <color rgb="FF000000"/>
        <rFont val="Calibri"/>
        <family val="2"/>
      </rPr>
      <t xml:space="preserve"> présent sur Mes Démarches
</t>
    </r>
    <r>
      <rPr>
        <sz val="5"/>
        <color rgb="FFFFFFFF"/>
        <rFont val="Calibri"/>
        <family val="2"/>
      </rPr>
      <t xml:space="preserve">r
</t>
    </r>
    <r>
      <rPr>
        <sz val="12"/>
        <color rgb="FF000000"/>
        <rFont val="Calibri"/>
        <family val="2"/>
      </rPr>
      <t xml:space="preserve"> - La colonne "</t>
    </r>
    <r>
      <rPr>
        <b/>
        <sz val="12"/>
        <color rgb="FF000000"/>
        <rFont val="Calibri"/>
        <family val="2"/>
      </rPr>
      <t>Montant HT présenté</t>
    </r>
    <r>
      <rPr>
        <sz val="12"/>
        <color rgb="FF000000"/>
        <rFont val="Calibri"/>
        <family val="2"/>
      </rPr>
      <t xml:space="preserve">" correspond au </t>
    </r>
    <r>
      <rPr>
        <b/>
        <sz val="12"/>
        <color rgb="FF000000"/>
        <rFont val="Calibri"/>
        <family val="2"/>
      </rPr>
      <t>total présenté sur le devis.</t>
    </r>
    <r>
      <rPr>
        <sz val="12"/>
        <color rgb="FF000000"/>
        <rFont val="Calibri"/>
        <family val="2"/>
      </rPr>
      <t xml:space="preserve">
</t>
    </r>
    <r>
      <rPr>
        <sz val="5"/>
        <color rgb="FFFFFFFF"/>
        <rFont val="Calibri"/>
        <family val="2"/>
      </rPr>
      <t xml:space="preserve">g
</t>
    </r>
    <r>
      <rPr>
        <sz val="12"/>
        <color rgb="FF000000"/>
        <rFont val="Calibri"/>
        <family val="2"/>
      </rPr>
      <t xml:space="preserve"> - Chaque ligne de dépenses ne peut dépasser 12% du montant total des investissements matériels éligibles</t>
    </r>
  </si>
  <si>
    <t>à renseigner par le demandeur si concerné</t>
  </si>
  <si>
    <t>remplissage automatique</t>
  </si>
  <si>
    <t>TOTAL</t>
  </si>
  <si>
    <t>TOTAL PLAFONNE</t>
  </si>
  <si>
    <t xml:space="preserve">Montant  (€) prévisionnel HT </t>
  </si>
  <si>
    <t>Devis 1 (retenu)</t>
  </si>
  <si>
    <t>Devis 2 (comparatif)</t>
  </si>
  <si>
    <t>Devis 3 (comparatif)</t>
  </si>
  <si>
    <t>Dénomination prestataire</t>
  </si>
  <si>
    <t>Montant HT présenté
(devis complet)</t>
  </si>
  <si>
    <t>Synthèse pour le demandeur : les données sont à reporter sur Mes Démarches</t>
  </si>
  <si>
    <t>Récapitulatif des dépenses</t>
  </si>
  <si>
    <t>Plan de financement prévisionnel</t>
  </si>
  <si>
    <t>Types de dépenses</t>
  </si>
  <si>
    <t>Poste de dépense</t>
  </si>
  <si>
    <t>Total HT présenté
 (à indiquer dans MesDémarches)</t>
  </si>
  <si>
    <t>Montant à indiquer sur Mes Démarches</t>
  </si>
  <si>
    <t>Dépenses matérielles</t>
  </si>
  <si>
    <t>Plan de financement prévisionnel (du projet)</t>
  </si>
  <si>
    <t>Dépenses immatérielles
(plafond inclus dans le calcul)</t>
  </si>
  <si>
    <t>Aides Sollicitées</t>
  </si>
  <si>
    <t>Financement privés</t>
  </si>
  <si>
    <t>Autofinancement calculé</t>
  </si>
  <si>
    <t>Instructeur: Analyse du coût raisonnable</t>
  </si>
  <si>
    <t xml:space="preserve">Postes de dépenses </t>
  </si>
  <si>
    <t>Description des dépenses</t>
  </si>
  <si>
    <t>Fournisseur</t>
  </si>
  <si>
    <t>Montant HT selon devis</t>
  </si>
  <si>
    <t>Méthode de vérification du coût raisonnable</t>
  </si>
  <si>
    <t>Motif d'inéligibilité si dépense inéligible / Justification si devis le plus cher retenu</t>
  </si>
  <si>
    <t xml:space="preserve">Assiette éligible </t>
  </si>
  <si>
    <t xml:space="preserve">Assiette éligible plafonnée le cas échéant </t>
  </si>
  <si>
    <t xml:space="preserve">Total 1 </t>
  </si>
  <si>
    <t xml:space="preserve">Dépenses immatérielles </t>
  </si>
  <si>
    <t>Total 2</t>
  </si>
  <si>
    <t>TOTAL (1+2)</t>
  </si>
  <si>
    <t>Taux</t>
  </si>
  <si>
    <t xml:space="preserve">Montants subvention </t>
  </si>
  <si>
    <t>Commentaire</t>
  </si>
  <si>
    <t>Montant des dépenses prévisionnelles éligibles</t>
  </si>
  <si>
    <t>Taux d'aide</t>
  </si>
  <si>
    <t>Dont financeur</t>
  </si>
  <si>
    <t>Région</t>
  </si>
  <si>
    <t>Dont FEADER</t>
  </si>
  <si>
    <t>Code poste de dépenses</t>
  </si>
  <si>
    <t xml:space="preserve"> </t>
  </si>
  <si>
    <t xml:space="preserve">Etape 1 pour le demandeur : remplir le tableau récapitulatif ci-dessous pour les dépenses de matériels  </t>
  </si>
  <si>
    <t xml:space="preserve">Nature de l'investissement 
à sélectionner dans la liste déroulante </t>
  </si>
  <si>
    <t>Montant prévisionnel HT par action (€)</t>
  </si>
  <si>
    <r>
      <rPr>
        <sz val="12"/>
        <color theme="1"/>
        <rFont val="Calibri"/>
        <family val="2"/>
      </rPr>
      <t xml:space="preserve"> - </t>
    </r>
    <r>
      <rPr>
        <b/>
        <sz val="12"/>
        <color theme="1"/>
        <rFont val="Calibri"/>
        <family val="2"/>
      </rPr>
      <t>1 ligne par dépense prévue</t>
    </r>
    <r>
      <rPr>
        <sz val="12"/>
        <color theme="1"/>
        <rFont val="Calibri"/>
        <family val="2"/>
      </rPr>
      <t xml:space="preserve">, si vous avez plus de 3 devis, faites une sélection comprenant le devis retenu
 - Veuillez </t>
    </r>
    <r>
      <rPr>
        <b/>
        <sz val="12"/>
        <color theme="1"/>
        <rFont val="Calibri"/>
        <family val="2"/>
      </rPr>
      <t xml:space="preserve">sélectionner dans le menu déroulant le poste de dépenses </t>
    </r>
    <r>
      <rPr>
        <sz val="12"/>
        <color theme="1"/>
        <rFont val="Calibri"/>
        <family val="2"/>
      </rPr>
      <t xml:space="preserve">par ligne remplie. Vous pouvez consulter </t>
    </r>
    <r>
      <rPr>
        <b/>
        <sz val="12"/>
        <color theme="1"/>
        <rFont val="Calibri"/>
        <family val="2"/>
      </rPr>
      <t>la liste des investissements éligibles</t>
    </r>
    <r>
      <rPr>
        <sz val="12"/>
        <color theme="1"/>
        <rFont val="Calibri"/>
        <family val="2"/>
      </rPr>
      <t>" présente sur Mes Démarches
 - La colonne "</t>
    </r>
    <r>
      <rPr>
        <b/>
        <sz val="12"/>
        <color theme="1"/>
        <rFont val="Calibri"/>
        <family val="2"/>
      </rPr>
      <t>Montant HT présenté</t>
    </r>
    <r>
      <rPr>
        <sz val="12"/>
        <color theme="1"/>
        <rFont val="Calibri"/>
        <family val="2"/>
      </rPr>
      <t xml:space="preserve">" correspond au </t>
    </r>
    <r>
      <rPr>
        <b/>
        <sz val="12"/>
        <color theme="1"/>
        <rFont val="Calibri"/>
        <family val="2"/>
      </rPr>
      <t>total présenté sur le devis</t>
    </r>
  </si>
  <si>
    <t>Type de matériel </t>
  </si>
  <si>
    <t>Plafond éligible (HT)</t>
  </si>
  <si>
    <t>450.000€</t>
  </si>
  <si>
    <t>80.000€</t>
  </si>
  <si>
    <t>30.000€</t>
  </si>
  <si>
    <t>300.000 €</t>
  </si>
  <si>
    <t>250.000€</t>
  </si>
  <si>
    <t>500.000€</t>
  </si>
  <si>
    <t>190.000€</t>
  </si>
  <si>
    <t>300.000€</t>
  </si>
  <si>
    <t>100.000€</t>
  </si>
  <si>
    <t>10.000€</t>
  </si>
  <si>
    <t xml:space="preserve">Codes postes </t>
  </si>
  <si>
    <t>ABAT_1</t>
  </si>
  <si>
    <t>ABAT_2</t>
  </si>
  <si>
    <t>ABAT_3</t>
  </si>
  <si>
    <t>PORT_1</t>
  </si>
  <si>
    <t>MOB_1</t>
  </si>
  <si>
    <t>BROY_1</t>
  </si>
  <si>
    <t>DEBAR_1</t>
  </si>
  <si>
    <t>TRACT_1</t>
  </si>
  <si>
    <t>DEBAR_2</t>
  </si>
  <si>
    <t>COMBI_1</t>
  </si>
  <si>
    <t>TRACT_2</t>
  </si>
  <si>
    <t>INFO_1</t>
  </si>
  <si>
    <t>12% des dépenses matérielles éligibles</t>
  </si>
  <si>
    <t>FR_GEN_1</t>
  </si>
  <si>
    <t>Devis le moins cher retenu</t>
  </si>
  <si>
    <t>Montant du devis le moins cher majoré de 15%</t>
  </si>
  <si>
    <t>EQUI_ENV_1</t>
  </si>
  <si>
    <t>EBAR_2</t>
  </si>
  <si>
    <t xml:space="preserve"> - Câbles de débardage de bois</t>
  </si>
  <si>
    <t xml:space="preserve">Sans plafond </t>
  </si>
  <si>
    <t>AUTR_MAT_1</t>
  </si>
  <si>
    <t>Sans plafond</t>
  </si>
  <si>
    <t>IMM_1</t>
  </si>
  <si>
    <t>IMM_2</t>
  </si>
  <si>
    <t xml:space="preserve"> - Machines combinées d'abattage et de façonnage </t>
  </si>
  <si>
    <t xml:space="preserve"> - Têtes d'abattage (de bûcheronnage)</t>
  </si>
  <si>
    <t xml:space="preserve"> - Sécateurs</t>
  </si>
  <si>
    <t xml:space="preserve"> - Pelles de type travaux publics « carénée forêt » sans retour possible à un usage de travaux publics et équipée de têtes d’abattage (de bûcheronnage)</t>
  </si>
  <si>
    <t xml:space="preserve"> - Porteurs forestiers</t>
  </si>
  <si>
    <t xml:space="preserve"> - Machines de mobilisation de rémanents d’exploitation forestière ou de souches (compacteur de branches, extracteurs de souches) et engins de dessablage</t>
  </si>
  <si>
    <t xml:space="preserve"> - Broyeurs à plaquettes tractés</t>
  </si>
  <si>
    <r>
      <rPr>
        <sz val="7"/>
        <color theme="1"/>
        <rFont val="Times New Roman"/>
        <family val="1"/>
      </rPr>
      <t xml:space="preserve">  - </t>
    </r>
    <r>
      <rPr>
        <sz val="8"/>
        <color theme="1"/>
        <rFont val="Tahoma"/>
        <family val="2"/>
      </rPr>
      <t>Broyeurs à plaquettes automoteurs</t>
    </r>
  </si>
  <si>
    <t xml:space="preserve"> - Tracteurs forestiers (tracteurs agricoles « carénée forêt » sans retour possible à un usage agricole)</t>
  </si>
  <si>
    <t xml:space="preserve"> - Engins de sortie des bois (débusqueurs à câble / à grue, câbles aériens de débardage de bois…)</t>
  </si>
  <si>
    <t xml:space="preserve"> - Équipements d’engin sortie bois : chariots pour câble aérien</t>
  </si>
  <si>
    <r>
      <rPr>
        <sz val="7"/>
        <color theme="1"/>
        <rFont val="Times New Roman"/>
        <family val="1"/>
      </rPr>
      <t xml:space="preserve">  - </t>
    </r>
    <r>
      <rPr>
        <sz val="8"/>
        <color theme="1"/>
        <rFont val="Tahoma"/>
        <family val="2"/>
      </rPr>
      <t>Chockers automatiques</t>
    </r>
  </si>
  <si>
    <t xml:space="preserve"> - Machines combinées de façonnage de bûches</t>
  </si>
  <si>
    <t xml:space="preserve"> - Équipements forestiers pour tracteurs agricoles</t>
  </si>
  <si>
    <t xml:space="preserve"> - Dispositif de franchissement de cours d’eau</t>
  </si>
  <si>
    <t xml:space="preserve"> - Equipements pour engins forestiers visant à réduire l’impact au sol de l’exploitation forestière</t>
  </si>
  <si>
    <t xml:space="preserve"> - Autres investissements matériels</t>
  </si>
  <si>
    <t xml:space="preserve"> - Matériels informatiques embarqués (GPS, système pour l’envoi de données de chantier géo-référencées, ordinateur embarqué) et logiciels, y compris sur les camions de transport de bois ronds.</t>
  </si>
  <si>
    <t xml:space="preserve"> - Brevets</t>
  </si>
  <si>
    <t xml:space="preserve"> - Autres investissements immatériels</t>
  </si>
  <si>
    <t xml:space="preserve"> - Aide au conseil et action collective, étude de faisabilité (directement liés aux investissements matériels)</t>
  </si>
  <si>
    <t xml:space="preserve">Nature de la prestation
à sélectionner dans la liste déroulante </t>
  </si>
  <si>
    <r>
      <t xml:space="preserve">Récapitulatif des dépenses prévisionnelles pour le dispositif FEADER - Soutien à la mécanisation forestière -73.03.01 
</t>
    </r>
    <r>
      <rPr>
        <b/>
        <sz val="12"/>
        <color theme="1"/>
        <rFont val="Arial"/>
        <family val="2"/>
      </rPr>
      <t>Version V1 - AAP 2025</t>
    </r>
  </si>
  <si>
    <t xml:space="preserve">  - Broyeurs à plaquettes automoteurs</t>
  </si>
  <si>
    <t xml:space="preserve">  - Chockers automatiques</t>
  </si>
  <si>
    <t xml:space="preserve">Total </t>
  </si>
  <si>
    <t xml:space="preserve"> - Dépenses immatérielles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</si>
</sst>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_-* #,##0.00\ [$€-40C]_-;\-* #,##0.00\ [$€-40C]_-;_-* &quot;-&quot;??\ [$€-40C]_-;_-@_-"/>
  </numFmts>
  <fonts count="3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Aptos Narrow"/>
      <family val="2"/>
    </font>
    <font>
      <b/>
      <sz val="16"/>
      <color theme="1"/>
      <name val="Calibri"/>
      <family val="2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20"/>
      <color theme="10"/>
      <name val="Aptos Narrow"/>
      <family val="2"/>
      <scheme val="minor"/>
    </font>
    <font>
      <b/>
      <u/>
      <sz val="17"/>
      <color theme="10"/>
      <name val="Arial"/>
      <family val="2"/>
    </font>
    <font>
      <sz val="17"/>
      <color theme="1"/>
      <name val="Arial"/>
      <family val="2"/>
    </font>
    <font>
      <b/>
      <u/>
      <sz val="14"/>
      <color rgb="FFFF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000000"/>
      <name val="Calibri"/>
      <family val="2"/>
    </font>
    <font>
      <sz val="5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7"/>
      <color theme="1"/>
      <name val="Arial"/>
      <family val="2"/>
    </font>
    <font>
      <b/>
      <u/>
      <sz val="14"/>
      <color theme="10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u/>
      <sz val="16"/>
      <color theme="10"/>
      <name val="Arial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sz val="7"/>
      <color theme="1"/>
      <name val="Times New Roman"/>
      <family val="1"/>
    </font>
    <font>
      <sz val="8"/>
      <color theme="1"/>
      <name val="Tahoma"/>
      <family val="1"/>
    </font>
    <font>
      <b/>
      <sz val="12"/>
      <color theme="1"/>
      <name val="Aptos Narrow"/>
      <family val="2"/>
    </font>
    <font>
      <sz val="12"/>
      <color theme="1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CF4FA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1F4FF"/>
        <bgColor indexed="64"/>
      </patternFill>
    </fill>
    <fill>
      <patternFill patternType="solid">
        <fgColor rgb="FFF1FFAB"/>
        <bgColor indexed="64"/>
      </patternFill>
    </fill>
    <fill>
      <patternFill patternType="solid">
        <fgColor rgb="FFD7CEF2"/>
        <bgColor indexed="64"/>
      </patternFill>
    </fill>
  </fills>
  <borders count="10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/>
      <top/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334">
    <xf numFmtId="0" fontId="0" fillId="0" borderId="0" xfId="0"/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vertical="center" wrapText="1"/>
    </xf>
    <xf numFmtId="0" fontId="0" fillId="5" borderId="12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4" borderId="17" xfId="0" applyFont="1" applyFill="1" applyBorder="1" applyAlignment="1">
      <alignment horizontal="left" vertical="center"/>
    </xf>
    <xf numFmtId="0" fontId="0" fillId="5" borderId="17" xfId="0" applyFill="1" applyBorder="1"/>
    <xf numFmtId="0" fontId="0" fillId="3" borderId="17" xfId="0" applyFill="1" applyBorder="1"/>
    <xf numFmtId="0" fontId="2" fillId="7" borderId="0" xfId="0" applyFont="1" applyFill="1" applyAlignment="1">
      <alignment horizontal="center" vertical="center" wrapText="1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 wrapText="1"/>
    </xf>
    <xf numFmtId="0" fontId="0" fillId="0" borderId="34" xfId="0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1" xfId="0" applyBorder="1" applyAlignment="1">
      <alignment vertical="center" wrapText="1"/>
    </xf>
    <xf numFmtId="0" fontId="3" fillId="9" borderId="13" xfId="0" applyFont="1" applyFill="1" applyBorder="1" applyAlignment="1">
      <alignment vertical="center" wrapText="1"/>
    </xf>
    <xf numFmtId="0" fontId="10" fillId="0" borderId="29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14" fillId="0" borderId="39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0" fillId="0" borderId="35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41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3" borderId="44" xfId="0" applyFill="1" applyBorder="1" applyAlignment="1">
      <alignment vertical="center"/>
    </xf>
    <xf numFmtId="0" fontId="0" fillId="4" borderId="47" xfId="0" applyFill="1" applyBorder="1" applyAlignment="1" applyProtection="1">
      <alignment horizontal="center" vertical="center"/>
      <protection hidden="1"/>
    </xf>
    <xf numFmtId="0" fontId="0" fillId="11" borderId="12" xfId="0" applyFill="1" applyBorder="1" applyAlignment="1">
      <alignment vertic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48" xfId="0" applyBorder="1" applyAlignment="1">
      <alignment vertical="center"/>
    </xf>
    <xf numFmtId="0" fontId="0" fillId="7" borderId="34" xfId="0" applyFill="1" applyBorder="1" applyAlignment="1">
      <alignment vertical="center"/>
    </xf>
    <xf numFmtId="0" fontId="0" fillId="0" borderId="49" xfId="0" applyBorder="1" applyAlignment="1">
      <alignment vertical="center"/>
    </xf>
    <xf numFmtId="0" fontId="16" fillId="4" borderId="50" xfId="0" applyFont="1" applyFill="1" applyBorder="1" applyAlignment="1">
      <alignment vertical="center"/>
    </xf>
    <xf numFmtId="44" fontId="16" fillId="4" borderId="51" xfId="0" applyNumberFormat="1" applyFont="1" applyFill="1" applyBorder="1" applyAlignment="1" applyProtection="1">
      <alignment vertical="center"/>
      <protection hidden="1"/>
    </xf>
    <xf numFmtId="0" fontId="0" fillId="7" borderId="30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5" fillId="6" borderId="17" xfId="0" applyFont="1" applyFill="1" applyBorder="1" applyAlignment="1">
      <alignment horizontal="center" vertical="center" wrapText="1"/>
    </xf>
    <xf numFmtId="0" fontId="0" fillId="3" borderId="54" xfId="0" applyFill="1" applyBorder="1" applyAlignment="1" applyProtection="1">
      <alignment vertical="center" wrapText="1"/>
      <protection locked="0"/>
    </xf>
    <xf numFmtId="0" fontId="0" fillId="3" borderId="17" xfId="0" applyFill="1" applyBorder="1" applyAlignment="1" applyProtection="1">
      <alignment vertical="center" wrapText="1"/>
      <protection locked="0"/>
    </xf>
    <xf numFmtId="44" fontId="0" fillId="3" borderId="17" xfId="0" applyNumberFormat="1" applyFill="1" applyBorder="1" applyAlignment="1" applyProtection="1">
      <alignment vertical="center" wrapText="1"/>
      <protection locked="0"/>
    </xf>
    <xf numFmtId="0" fontId="0" fillId="5" borderId="17" xfId="0" applyFill="1" applyBorder="1" applyAlignment="1" applyProtection="1">
      <alignment vertical="center" wrapText="1"/>
      <protection locked="0"/>
    </xf>
    <xf numFmtId="44" fontId="0" fillId="5" borderId="17" xfId="0" applyNumberFormat="1" applyFill="1" applyBorder="1" applyAlignment="1" applyProtection="1">
      <alignment vertical="center" wrapText="1"/>
      <protection locked="0"/>
    </xf>
    <xf numFmtId="0" fontId="0" fillId="3" borderId="55" xfId="0" applyFill="1" applyBorder="1" applyAlignment="1" applyProtection="1">
      <alignment vertical="center" wrapText="1"/>
      <protection locked="0"/>
    </xf>
    <xf numFmtId="44" fontId="0" fillId="3" borderId="55" xfId="0" applyNumberFormat="1" applyFill="1" applyBorder="1" applyAlignment="1" applyProtection="1">
      <alignment vertical="center" wrapText="1"/>
      <protection locked="0"/>
    </xf>
    <xf numFmtId="0" fontId="0" fillId="5" borderId="55" xfId="0" applyFill="1" applyBorder="1" applyAlignment="1" applyProtection="1">
      <alignment vertical="center" wrapText="1"/>
      <protection locked="0"/>
    </xf>
    <xf numFmtId="44" fontId="0" fillId="5" borderId="55" xfId="0" applyNumberFormat="1" applyFill="1" applyBorder="1" applyAlignment="1" applyProtection="1">
      <alignment vertical="center" wrapText="1"/>
      <protection locked="0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164" fontId="9" fillId="4" borderId="17" xfId="0" applyNumberFormat="1" applyFont="1" applyFill="1" applyBorder="1" applyAlignment="1">
      <alignment horizontal="right" vertical="center"/>
    </xf>
    <xf numFmtId="0" fontId="0" fillId="0" borderId="29" xfId="0" applyBorder="1" applyAlignment="1">
      <alignment vertical="center" wrapText="1"/>
    </xf>
    <xf numFmtId="0" fontId="13" fillId="6" borderId="42" xfId="1" applyFont="1" applyFill="1" applyBorder="1" applyAlignment="1">
      <alignment horizontal="center" vertical="center" wrapText="1"/>
    </xf>
    <xf numFmtId="0" fontId="14" fillId="0" borderId="57" xfId="0" applyFont="1" applyBorder="1" applyAlignment="1">
      <alignment vertical="center"/>
    </xf>
    <xf numFmtId="0" fontId="16" fillId="0" borderId="32" xfId="0" applyFont="1" applyBorder="1" applyAlignment="1">
      <alignment horizontal="center" vertical="center"/>
    </xf>
    <xf numFmtId="0" fontId="0" fillId="0" borderId="58" xfId="0" applyBorder="1" applyAlignment="1">
      <alignment vertical="center"/>
    </xf>
    <xf numFmtId="0" fontId="0" fillId="3" borderId="7" xfId="0" applyFill="1" applyBorder="1" applyAlignment="1">
      <alignment vertical="center"/>
    </xf>
    <xf numFmtId="0" fontId="5" fillId="6" borderId="45" xfId="0" applyFont="1" applyFill="1" applyBorder="1" applyAlignment="1">
      <alignment vertical="center"/>
    </xf>
    <xf numFmtId="0" fontId="5" fillId="6" borderId="46" xfId="0" applyFont="1" applyFill="1" applyBorder="1" applyAlignment="1">
      <alignment horizontal="center" vertical="center" wrapText="1"/>
    </xf>
    <xf numFmtId="0" fontId="0" fillId="12" borderId="13" xfId="0" applyFill="1" applyBorder="1" applyAlignment="1">
      <alignment vertical="center" wrapText="1"/>
    </xf>
    <xf numFmtId="44" fontId="0" fillId="4" borderId="36" xfId="0" applyNumberFormat="1" applyFill="1" applyBorder="1" applyAlignment="1" applyProtection="1">
      <alignment vertical="center"/>
      <protection hidden="1"/>
    </xf>
    <xf numFmtId="0" fontId="0" fillId="12" borderId="54" xfId="0" applyFill="1" applyBorder="1" applyAlignment="1">
      <alignment vertical="center" wrapText="1"/>
    </xf>
    <xf numFmtId="44" fontId="0" fillId="4" borderId="17" xfId="0" applyNumberFormat="1" applyFill="1" applyBorder="1" applyAlignment="1" applyProtection="1">
      <alignment vertical="center"/>
      <protection hidden="1"/>
    </xf>
    <xf numFmtId="0" fontId="0" fillId="6" borderId="45" xfId="0" applyFill="1" applyBorder="1" applyAlignment="1">
      <alignment vertical="center"/>
    </xf>
    <xf numFmtId="0" fontId="16" fillId="0" borderId="0" xfId="0" applyFont="1" applyAlignment="1">
      <alignment vertical="center"/>
    </xf>
    <xf numFmtId="44" fontId="1" fillId="4" borderId="46" xfId="0" applyNumberFormat="1" applyFont="1" applyFill="1" applyBorder="1" applyAlignment="1" applyProtection="1">
      <alignment vertical="center"/>
      <protection hidden="1"/>
    </xf>
    <xf numFmtId="0" fontId="0" fillId="0" borderId="0" xfId="0" applyAlignment="1">
      <alignment vertical="center" wrapText="1"/>
    </xf>
    <xf numFmtId="0" fontId="5" fillId="6" borderId="42" xfId="0" applyFont="1" applyFill="1" applyBorder="1" applyAlignment="1">
      <alignment horizontal="center" vertical="center" wrapText="1"/>
    </xf>
    <xf numFmtId="44" fontId="0" fillId="11" borderId="37" xfId="0" applyNumberFormat="1" applyFill="1" applyBorder="1" applyAlignment="1" applyProtection="1">
      <alignment vertical="center"/>
      <protection locked="0"/>
    </xf>
    <xf numFmtId="44" fontId="0" fillId="11" borderId="59" xfId="0" applyNumberFormat="1" applyFill="1" applyBorder="1" applyAlignment="1" applyProtection="1">
      <alignment vertical="center"/>
      <protection locked="0"/>
    </xf>
    <xf numFmtId="0" fontId="0" fillId="3" borderId="18" xfId="0" applyFill="1" applyBorder="1"/>
    <xf numFmtId="0" fontId="1" fillId="6" borderId="17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44" fontId="0" fillId="3" borderId="20" xfId="0" applyNumberFormat="1" applyFill="1" applyBorder="1"/>
    <xf numFmtId="44" fontId="0" fillId="3" borderId="17" xfId="0" applyNumberFormat="1" applyFill="1" applyBorder="1"/>
    <xf numFmtId="0" fontId="7" fillId="0" borderId="0" xfId="0" applyFont="1" applyAlignment="1">
      <alignment vertical="top" wrapText="1"/>
    </xf>
    <xf numFmtId="0" fontId="0" fillId="3" borderId="12" xfId="0" applyFill="1" applyBorder="1" applyAlignment="1">
      <alignment vertical="center" wrapText="1"/>
    </xf>
    <xf numFmtId="0" fontId="0" fillId="5" borderId="12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5" fillId="14" borderId="72" xfId="0" applyFont="1" applyFill="1" applyBorder="1" applyAlignment="1">
      <alignment horizontal="center" vertical="center" wrapText="1"/>
    </xf>
    <xf numFmtId="0" fontId="25" fillId="14" borderId="73" xfId="0" applyFont="1" applyFill="1" applyBorder="1" applyAlignment="1">
      <alignment horizontal="center" vertical="center" wrapText="1"/>
    </xf>
    <xf numFmtId="44" fontId="25" fillId="4" borderId="24" xfId="0" applyNumberFormat="1" applyFont="1" applyFill="1" applyBorder="1" applyAlignment="1">
      <alignment horizontal="center" vertical="center"/>
    </xf>
    <xf numFmtId="44" fontId="26" fillId="3" borderId="78" xfId="0" applyNumberFormat="1" applyFont="1" applyFill="1" applyBorder="1" applyAlignment="1">
      <alignment horizontal="center" vertical="center" wrapText="1"/>
    </xf>
    <xf numFmtId="49" fontId="24" fillId="3" borderId="79" xfId="0" applyNumberFormat="1" applyFont="1" applyFill="1" applyBorder="1" applyAlignment="1">
      <alignment horizontal="center" vertical="center" wrapText="1"/>
    </xf>
    <xf numFmtId="44" fontId="24" fillId="3" borderId="44" xfId="0" applyNumberFormat="1" applyFont="1" applyFill="1" applyBorder="1" applyAlignment="1">
      <alignment horizontal="center" vertical="center" wrapText="1"/>
    </xf>
    <xf numFmtId="44" fontId="26" fillId="3" borderId="80" xfId="0" applyNumberFormat="1" applyFont="1" applyFill="1" applyBorder="1" applyAlignment="1">
      <alignment horizontal="center" vertical="center" wrapText="1"/>
    </xf>
    <xf numFmtId="49" fontId="24" fillId="3" borderId="18" xfId="0" applyNumberFormat="1" applyFont="1" applyFill="1" applyBorder="1" applyAlignment="1">
      <alignment horizontal="center" vertical="center" wrapText="1"/>
    </xf>
    <xf numFmtId="44" fontId="24" fillId="3" borderId="12" xfId="0" applyNumberFormat="1" applyFont="1" applyFill="1" applyBorder="1" applyAlignment="1">
      <alignment horizontal="center" vertical="center" wrapText="1"/>
    </xf>
    <xf numFmtId="44" fontId="26" fillId="3" borderId="81" xfId="0" applyNumberFormat="1" applyFont="1" applyFill="1" applyBorder="1" applyAlignment="1">
      <alignment horizontal="center" vertical="center" wrapText="1"/>
    </xf>
    <xf numFmtId="49" fontId="24" fillId="3" borderId="82" xfId="0" applyNumberFormat="1" applyFont="1" applyFill="1" applyBorder="1" applyAlignment="1">
      <alignment horizontal="center" vertical="center" wrapText="1"/>
    </xf>
    <xf numFmtId="44" fontId="24" fillId="3" borderId="83" xfId="0" applyNumberFormat="1" applyFont="1" applyFill="1" applyBorder="1" applyAlignment="1">
      <alignment horizontal="center" vertical="center" wrapText="1"/>
    </xf>
    <xf numFmtId="44" fontId="24" fillId="3" borderId="16" xfId="0" applyNumberFormat="1" applyFont="1" applyFill="1" applyBorder="1" applyAlignment="1">
      <alignment horizontal="center" vertical="center" wrapText="1"/>
    </xf>
    <xf numFmtId="44" fontId="24" fillId="3" borderId="47" xfId="0" applyNumberFormat="1" applyFont="1" applyFill="1" applyBorder="1" applyAlignment="1">
      <alignment horizontal="center" vertical="center"/>
    </xf>
    <xf numFmtId="44" fontId="24" fillId="3" borderId="42" xfId="0" applyNumberFormat="1" applyFont="1" applyFill="1" applyBorder="1" applyAlignment="1">
      <alignment horizontal="center" vertical="center"/>
    </xf>
    <xf numFmtId="0" fontId="24" fillId="4" borderId="9" xfId="0" applyFont="1" applyFill="1" applyBorder="1" applyAlignment="1">
      <alignment horizontal="center" vertical="center"/>
    </xf>
    <xf numFmtId="0" fontId="24" fillId="4" borderId="85" xfId="0" applyFont="1" applyFill="1" applyBorder="1" applyAlignment="1">
      <alignment horizontal="center" vertical="center"/>
    </xf>
    <xf numFmtId="0" fontId="24" fillId="4" borderId="21" xfId="0" applyFont="1" applyFill="1" applyBorder="1" applyAlignment="1">
      <alignment horizontal="center" vertical="center"/>
    </xf>
    <xf numFmtId="0" fontId="24" fillId="4" borderId="55" xfId="0" applyFont="1" applyFill="1" applyBorder="1" applyAlignment="1">
      <alignment horizontal="center" vertical="center"/>
    </xf>
    <xf numFmtId="44" fontId="24" fillId="12" borderId="56" xfId="0" applyNumberFormat="1" applyFont="1" applyFill="1" applyBorder="1" applyAlignment="1">
      <alignment horizontal="center" vertical="center"/>
    </xf>
    <xf numFmtId="44" fontId="24" fillId="12" borderId="1" xfId="0" applyNumberFormat="1" applyFont="1" applyFill="1" applyBorder="1" applyAlignment="1">
      <alignment horizontal="center" vertical="center"/>
    </xf>
    <xf numFmtId="44" fontId="24" fillId="12" borderId="42" xfId="0" applyNumberFormat="1" applyFont="1" applyFill="1" applyBorder="1" applyAlignment="1">
      <alignment horizontal="center" vertical="center"/>
    </xf>
    <xf numFmtId="0" fontId="24" fillId="15" borderId="86" xfId="0" applyFont="1" applyFill="1" applyBorder="1" applyAlignment="1">
      <alignment horizontal="center" vertical="center" wrapText="1"/>
    </xf>
    <xf numFmtId="0" fontId="25" fillId="15" borderId="87" xfId="0" applyFont="1" applyFill="1" applyBorder="1" applyAlignment="1">
      <alignment vertical="center"/>
    </xf>
    <xf numFmtId="0" fontId="25" fillId="15" borderId="88" xfId="0" applyFont="1" applyFill="1" applyBorder="1" applyAlignment="1">
      <alignment vertical="center"/>
    </xf>
    <xf numFmtId="44" fontId="27" fillId="15" borderId="89" xfId="0" applyNumberFormat="1" applyFont="1" applyFill="1" applyBorder="1" applyAlignment="1">
      <alignment horizontal="center" vertical="center"/>
    </xf>
    <xf numFmtId="44" fontId="25" fillId="15" borderId="90" xfId="0" applyNumberFormat="1" applyFont="1" applyFill="1" applyBorder="1" applyAlignment="1">
      <alignment horizontal="center" vertical="center"/>
    </xf>
    <xf numFmtId="44" fontId="25" fillId="15" borderId="74" xfId="0" applyNumberFormat="1" applyFont="1" applyFill="1" applyBorder="1" applyAlignment="1">
      <alignment horizontal="center" vertical="center"/>
    </xf>
    <xf numFmtId="49" fontId="24" fillId="4" borderId="77" xfId="0" applyNumberFormat="1" applyFont="1" applyFill="1" applyBorder="1" applyAlignment="1">
      <alignment horizontal="center" vertical="center" wrapText="1"/>
    </xf>
    <xf numFmtId="49" fontId="24" fillId="4" borderId="28" xfId="0" applyNumberFormat="1" applyFont="1" applyFill="1" applyBorder="1" applyAlignment="1">
      <alignment horizontal="center" vertical="center"/>
    </xf>
    <xf numFmtId="9" fontId="0" fillId="0" borderId="0" xfId="0" applyNumberFormat="1"/>
    <xf numFmtId="0" fontId="0" fillId="4" borderId="17" xfId="0" applyFill="1" applyBorder="1"/>
    <xf numFmtId="44" fontId="0" fillId="4" borderId="17" xfId="0" applyNumberFormat="1" applyFill="1" applyBorder="1"/>
    <xf numFmtId="9" fontId="0" fillId="4" borderId="17" xfId="0" applyNumberFormat="1" applyFill="1" applyBorder="1"/>
    <xf numFmtId="0" fontId="0" fillId="10" borderId="17" xfId="0" applyFill="1" applyBorder="1"/>
    <xf numFmtId="0" fontId="0" fillId="0" borderId="60" xfId="0" applyBorder="1" applyAlignment="1">
      <alignment vertical="center"/>
    </xf>
    <xf numFmtId="0" fontId="1" fillId="16" borderId="17" xfId="0" applyFont="1" applyFill="1" applyBorder="1" applyAlignment="1">
      <alignment horizontal="center"/>
    </xf>
    <xf numFmtId="44" fontId="0" fillId="4" borderId="92" xfId="0" applyNumberFormat="1" applyFill="1" applyBorder="1" applyAlignment="1" applyProtection="1">
      <alignment vertical="center"/>
      <protection hidden="1"/>
    </xf>
    <xf numFmtId="0" fontId="25" fillId="19" borderId="68" xfId="0" applyFont="1" applyFill="1" applyBorder="1" applyAlignment="1">
      <alignment horizontal="center" vertical="center" wrapText="1"/>
    </xf>
    <xf numFmtId="0" fontId="25" fillId="19" borderId="69" xfId="0" applyFont="1" applyFill="1" applyBorder="1" applyAlignment="1">
      <alignment horizontal="center" vertical="center" wrapText="1"/>
    </xf>
    <xf numFmtId="0" fontId="25" fillId="19" borderId="70" xfId="0" applyFont="1" applyFill="1" applyBorder="1" applyAlignment="1">
      <alignment horizontal="center" vertical="center" wrapText="1"/>
    </xf>
    <xf numFmtId="0" fontId="25" fillId="19" borderId="71" xfId="0" applyFont="1" applyFill="1" applyBorder="1" applyAlignment="1">
      <alignment horizontal="center" vertical="center" wrapText="1"/>
    </xf>
    <xf numFmtId="0" fontId="25" fillId="19" borderId="72" xfId="0" applyFont="1" applyFill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/>
    </xf>
    <xf numFmtId="44" fontId="1" fillId="4" borderId="47" xfId="0" applyNumberFormat="1" applyFont="1" applyFill="1" applyBorder="1" applyAlignment="1" applyProtection="1">
      <alignment vertical="center"/>
      <protection hidden="1"/>
    </xf>
    <xf numFmtId="0" fontId="0" fillId="0" borderId="0" xfId="0" applyBorder="1" applyAlignment="1">
      <alignment vertical="center" wrapText="1"/>
    </xf>
    <xf numFmtId="0" fontId="0" fillId="3" borderId="18" xfId="0" applyFill="1" applyBorder="1" applyAlignment="1">
      <alignment horizontal="center"/>
    </xf>
    <xf numFmtId="0" fontId="0" fillId="0" borderId="17" xfId="0" applyBorder="1"/>
    <xf numFmtId="0" fontId="13" fillId="6" borderId="3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24" fillId="4" borderId="28" xfId="0" applyNumberFormat="1" applyFont="1" applyFill="1" applyBorder="1" applyAlignment="1">
      <alignment horizontal="center" vertical="center"/>
    </xf>
    <xf numFmtId="0" fontId="24" fillId="4" borderId="24" xfId="0" applyNumberFormat="1" applyFont="1" applyFill="1" applyBorder="1" applyAlignment="1">
      <alignment horizontal="center" vertical="center"/>
    </xf>
    <xf numFmtId="0" fontId="24" fillId="4" borderId="77" xfId="0" applyNumberFormat="1" applyFont="1" applyFill="1" applyBorder="1" applyAlignment="1">
      <alignment horizontal="center" vertical="center" wrapText="1"/>
    </xf>
    <xf numFmtId="49" fontId="24" fillId="4" borderId="77" xfId="0" applyNumberFormat="1" applyFont="1" applyFill="1" applyBorder="1" applyAlignment="1">
      <alignment horizontal="center" vertical="center"/>
    </xf>
    <xf numFmtId="0" fontId="0" fillId="0" borderId="0" xfId="0" applyAlignment="1"/>
    <xf numFmtId="0" fontId="0" fillId="14" borderId="0" xfId="0" applyFill="1"/>
    <xf numFmtId="3" fontId="0" fillId="3" borderId="17" xfId="0" applyNumberFormat="1" applyFill="1" applyBorder="1"/>
    <xf numFmtId="0" fontId="0" fillId="7" borderId="0" xfId="0" applyFill="1" applyBorder="1" applyAlignment="1">
      <alignment horizontal="center" vertical="center"/>
    </xf>
    <xf numFmtId="0" fontId="30" fillId="7" borderId="17" xfId="0" applyFont="1" applyFill="1" applyBorder="1" applyAlignment="1">
      <alignment horizontal="center" vertical="center" wrapText="1"/>
    </xf>
    <xf numFmtId="0" fontId="0" fillId="7" borderId="0" xfId="0" applyFill="1"/>
    <xf numFmtId="0" fontId="29" fillId="7" borderId="17" xfId="0" applyFont="1" applyFill="1" applyBorder="1" applyAlignment="1">
      <alignment horizontal="center" vertical="center" wrapText="1"/>
    </xf>
    <xf numFmtId="0" fontId="30" fillId="7" borderId="17" xfId="0" applyFont="1" applyFill="1" applyBorder="1" applyAlignment="1">
      <alignment horizontal="justify" vertical="center" wrapText="1"/>
    </xf>
    <xf numFmtId="0" fontId="30" fillId="7" borderId="17" xfId="0" applyFont="1" applyFill="1" applyBorder="1"/>
    <xf numFmtId="3" fontId="30" fillId="7" borderId="17" xfId="0" applyNumberFormat="1" applyFont="1" applyFill="1" applyBorder="1" applyAlignment="1">
      <alignment horizontal="center" vertical="center" wrapText="1"/>
    </xf>
    <xf numFmtId="6" fontId="30" fillId="7" borderId="17" xfId="0" applyNumberFormat="1" applyFont="1" applyFill="1" applyBorder="1" applyAlignment="1">
      <alignment horizontal="center" vertical="center" wrapText="1"/>
    </xf>
    <xf numFmtId="0" fontId="30" fillId="7" borderId="17" xfId="0" applyFont="1" applyFill="1" applyBorder="1" applyAlignment="1">
      <alignment horizontal="center" vertical="center"/>
    </xf>
    <xf numFmtId="49" fontId="30" fillId="7" borderId="17" xfId="0" applyNumberFormat="1" applyFont="1" applyFill="1" applyBorder="1" applyAlignment="1">
      <alignment horizontal="justify" vertical="center" wrapText="1"/>
    </xf>
    <xf numFmtId="49" fontId="30" fillId="7" borderId="17" xfId="0" applyNumberFormat="1" applyFont="1" applyFill="1" applyBorder="1"/>
    <xf numFmtId="0" fontId="32" fillId="7" borderId="17" xfId="0" applyFont="1" applyFill="1" applyBorder="1" applyAlignment="1">
      <alignment horizontal="justify" vertical="center" wrapText="1"/>
    </xf>
    <xf numFmtId="49" fontId="32" fillId="7" borderId="17" xfId="0" applyNumberFormat="1" applyFont="1" applyFill="1" applyBorder="1" applyAlignment="1">
      <alignment horizontal="justify" vertical="center" wrapText="1"/>
    </xf>
    <xf numFmtId="0" fontId="0" fillId="3" borderId="17" xfId="0" applyFont="1" applyFill="1" applyBorder="1" applyAlignment="1" applyProtection="1">
      <alignment horizontal="center" vertical="center" wrapText="1"/>
      <protection locked="0"/>
    </xf>
    <xf numFmtId="0" fontId="24" fillId="4" borderId="96" xfId="0" applyFont="1" applyFill="1" applyBorder="1" applyAlignment="1">
      <alignment horizontal="center" vertical="center"/>
    </xf>
    <xf numFmtId="0" fontId="12" fillId="10" borderId="1" xfId="1" applyFont="1" applyFill="1" applyBorder="1" applyAlignment="1">
      <alignment horizontal="center" vertical="center"/>
    </xf>
    <xf numFmtId="0" fontId="12" fillId="10" borderId="2" xfId="1" applyFont="1" applyFill="1" applyBorder="1" applyAlignment="1">
      <alignment horizontal="center" vertical="center"/>
    </xf>
    <xf numFmtId="0" fontId="12" fillId="10" borderId="3" xfId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0" fillId="3" borderId="36" xfId="0" applyFill="1" applyBorder="1" applyAlignment="1" applyProtection="1">
      <alignment horizontal="left" vertical="center"/>
      <protection locked="0"/>
    </xf>
    <xf numFmtId="0" fontId="0" fillId="3" borderId="37" xfId="0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5" borderId="18" xfId="0" applyFill="1" applyBorder="1" applyAlignment="1"/>
    <xf numFmtId="0" fontId="0" fillId="5" borderId="19" xfId="0" applyFill="1" applyBorder="1" applyAlignment="1"/>
    <xf numFmtId="0" fontId="0" fillId="5" borderId="20" xfId="0" applyFill="1" applyBorder="1" applyAlignment="1"/>
    <xf numFmtId="0" fontId="13" fillId="6" borderId="1" xfId="1" applyFont="1" applyFill="1" applyBorder="1" applyAlignment="1">
      <alignment horizontal="center" vertical="center"/>
    </xf>
    <xf numFmtId="0" fontId="13" fillId="6" borderId="3" xfId="1" applyFont="1" applyFill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22" xfId="0" applyFont="1" applyFill="1" applyBorder="1" applyAlignment="1">
      <alignment horizontal="center" vertical="center"/>
    </xf>
    <xf numFmtId="0" fontId="1" fillId="6" borderId="23" xfId="0" applyFont="1" applyFill="1" applyBorder="1" applyAlignment="1">
      <alignment horizontal="center" vertical="center"/>
    </xf>
    <xf numFmtId="0" fontId="1" fillId="6" borderId="24" xfId="0" applyFont="1" applyFill="1" applyBorder="1" applyAlignment="1">
      <alignment horizontal="center" vertical="center"/>
    </xf>
    <xf numFmtId="0" fontId="1" fillId="6" borderId="25" xfId="0" applyFont="1" applyFill="1" applyBorder="1" applyAlignment="1">
      <alignment horizontal="center" vertical="center"/>
    </xf>
    <xf numFmtId="0" fontId="1" fillId="6" borderId="2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/>
    </xf>
    <xf numFmtId="0" fontId="0" fillId="8" borderId="50" xfId="0" applyFill="1" applyBorder="1" applyAlignment="1" applyProtection="1">
      <alignment horizontal="center" vertical="center" wrapText="1"/>
      <protection hidden="1"/>
    </xf>
    <xf numFmtId="0" fontId="0" fillId="8" borderId="61" xfId="0" applyFill="1" applyBorder="1" applyAlignment="1" applyProtection="1">
      <alignment horizontal="center" vertical="center" wrapText="1"/>
      <protection hidden="1"/>
    </xf>
    <xf numFmtId="0" fontId="0" fillId="4" borderId="62" xfId="0" applyFill="1" applyBorder="1" applyAlignment="1" applyProtection="1">
      <alignment vertical="center"/>
      <protection hidden="1"/>
    </xf>
    <xf numFmtId="0" fontId="0" fillId="4" borderId="63" xfId="0" applyFill="1" applyBorder="1" applyAlignment="1" applyProtection="1">
      <alignment vertical="center"/>
      <protection hidden="1"/>
    </xf>
    <xf numFmtId="0" fontId="7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5" fillId="6" borderId="27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24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/>
    </xf>
    <xf numFmtId="0" fontId="1" fillId="6" borderId="28" xfId="0" applyFont="1" applyFill="1" applyBorder="1" applyAlignment="1">
      <alignment horizontal="center" vertical="center"/>
    </xf>
    <xf numFmtId="0" fontId="4" fillId="6" borderId="18" xfId="0" applyFont="1" applyFill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/>
    </xf>
    <xf numFmtId="0" fontId="4" fillId="6" borderId="20" xfId="0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0" fillId="9" borderId="1" xfId="0" applyFill="1" applyBorder="1" applyAlignment="1">
      <alignment horizontal="center" vertical="center" wrapText="1"/>
    </xf>
    <xf numFmtId="0" fontId="0" fillId="9" borderId="8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5" fillId="6" borderId="54" xfId="0" applyFont="1" applyFill="1" applyBorder="1" applyAlignment="1">
      <alignment horizontal="center" vertical="center" wrapText="1"/>
    </xf>
    <xf numFmtId="0" fontId="5" fillId="6" borderId="9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5" fillId="6" borderId="52" xfId="0" applyFont="1" applyFill="1" applyBorder="1" applyAlignment="1">
      <alignment horizontal="center" vertical="center"/>
    </xf>
    <xf numFmtId="0" fontId="5" fillId="6" borderId="53" xfId="0" applyFont="1" applyFill="1" applyBorder="1" applyAlignment="1">
      <alignment horizontal="center" vertical="center"/>
    </xf>
    <xf numFmtId="0" fontId="5" fillId="6" borderId="64" xfId="0" applyFont="1" applyFill="1" applyBorder="1" applyAlignment="1">
      <alignment horizontal="center" vertical="center"/>
    </xf>
    <xf numFmtId="0" fontId="13" fillId="6" borderId="1" xfId="1" applyFont="1" applyFill="1" applyBorder="1" applyAlignment="1">
      <alignment horizontal="center" vertical="center" wrapText="1"/>
    </xf>
    <xf numFmtId="0" fontId="13" fillId="6" borderId="3" xfId="1" applyFont="1" applyFill="1" applyBorder="1" applyAlignment="1">
      <alignment horizontal="center" vertical="center" wrapText="1"/>
    </xf>
    <xf numFmtId="0" fontId="28" fillId="6" borderId="1" xfId="1" applyFont="1" applyFill="1" applyBorder="1" applyAlignment="1">
      <alignment horizontal="center" vertical="center"/>
    </xf>
    <xf numFmtId="0" fontId="28" fillId="6" borderId="3" xfId="1" applyFont="1" applyFill="1" applyBorder="1" applyAlignment="1">
      <alignment horizontal="center" vertical="center"/>
    </xf>
    <xf numFmtId="0" fontId="15" fillId="0" borderId="40" xfId="0" applyFont="1" applyBorder="1" applyAlignment="1">
      <alignment horizontal="left"/>
    </xf>
    <xf numFmtId="0" fontId="15" fillId="0" borderId="4" xfId="0" applyFont="1" applyBorder="1" applyAlignment="1">
      <alignment horizontal="left"/>
    </xf>
    <xf numFmtId="44" fontId="0" fillId="3" borderId="18" xfId="0" applyNumberFormat="1" applyFill="1" applyBorder="1" applyAlignment="1" applyProtection="1">
      <alignment vertical="center" wrapText="1"/>
      <protection locked="0"/>
    </xf>
    <xf numFmtId="44" fontId="0" fillId="3" borderId="20" xfId="0" applyNumberFormat="1" applyFill="1" applyBorder="1" applyAlignment="1" applyProtection="1">
      <alignment vertical="center" wrapText="1"/>
      <protection locked="0"/>
    </xf>
    <xf numFmtId="44" fontId="0" fillId="3" borderId="18" xfId="0" applyNumberFormat="1" applyFill="1" applyBorder="1" applyAlignment="1" applyProtection="1">
      <alignment horizontal="center" vertical="center" wrapText="1"/>
      <protection locked="0"/>
    </xf>
    <xf numFmtId="44" fontId="0" fillId="3" borderId="20" xfId="0" applyNumberFormat="1" applyFill="1" applyBorder="1" applyAlignment="1" applyProtection="1">
      <alignment horizontal="center" vertical="center" wrapText="1"/>
      <protection locked="0"/>
    </xf>
    <xf numFmtId="44" fontId="0" fillId="3" borderId="82" xfId="0" applyNumberFormat="1" applyFill="1" applyBorder="1" applyAlignment="1" applyProtection="1">
      <alignment vertical="center" wrapText="1"/>
      <protection locked="0"/>
    </xf>
    <xf numFmtId="44" fontId="0" fillId="3" borderId="97" xfId="0" applyNumberFormat="1" applyFill="1" applyBorder="1" applyAlignment="1" applyProtection="1">
      <alignment vertical="center" wrapText="1"/>
      <protection locked="0"/>
    </xf>
    <xf numFmtId="0" fontId="5" fillId="6" borderId="18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0" fillId="12" borderId="9" xfId="0" applyFill="1" applyBorder="1" applyAlignment="1">
      <alignment horizontal="left" vertical="center"/>
    </xf>
    <xf numFmtId="0" fontId="0" fillId="12" borderId="91" xfId="0" applyFill="1" applyBorder="1" applyAlignment="1">
      <alignment horizontal="left" vertical="center"/>
    </xf>
    <xf numFmtId="0" fontId="0" fillId="12" borderId="14" xfId="0" applyFill="1" applyBorder="1" applyAlignment="1">
      <alignment horizontal="left" vertical="center"/>
    </xf>
    <xf numFmtId="0" fontId="0" fillId="12" borderId="98" xfId="0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1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6" fillId="0" borderId="8" xfId="0" applyFont="1" applyBorder="1" applyAlignment="1">
      <alignment horizontal="center" vertical="center"/>
    </xf>
    <xf numFmtId="0" fontId="0" fillId="4" borderId="56" xfId="0" applyFill="1" applyBorder="1" applyAlignment="1" applyProtection="1">
      <alignment horizontal="center" vertical="center"/>
      <protection hidden="1"/>
    </xf>
    <xf numFmtId="0" fontId="0" fillId="4" borderId="3" xfId="0" applyFill="1" applyBorder="1" applyAlignment="1" applyProtection="1">
      <alignment horizontal="center" vertical="center"/>
      <protection hidden="1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0" fillId="12" borderId="5" xfId="0" applyFill="1" applyBorder="1" applyAlignment="1">
      <alignment horizontal="left" vertical="center"/>
    </xf>
    <xf numFmtId="0" fontId="0" fillId="12" borderId="93" xfId="0" applyFill="1" applyBorder="1" applyAlignment="1">
      <alignment horizontal="left" vertical="center"/>
    </xf>
    <xf numFmtId="0" fontId="1" fillId="12" borderId="1" xfId="0" applyFont="1" applyFill="1" applyBorder="1" applyAlignment="1">
      <alignment horizontal="left" vertical="center" wrapText="1"/>
    </xf>
    <xf numFmtId="0" fontId="1" fillId="12" borderId="2" xfId="0" applyFont="1" applyFill="1" applyBorder="1" applyAlignment="1">
      <alignment horizontal="left" vertical="center" wrapText="1"/>
    </xf>
    <xf numFmtId="0" fontId="13" fillId="6" borderId="9" xfId="1" applyFont="1" applyFill="1" applyBorder="1" applyAlignment="1">
      <alignment horizontal="center" vertical="center"/>
    </xf>
    <xf numFmtId="0" fontId="13" fillId="6" borderId="0" xfId="1" applyFont="1" applyFill="1" applyBorder="1" applyAlignment="1">
      <alignment horizontal="center" vertical="center"/>
    </xf>
    <xf numFmtId="0" fontId="0" fillId="0" borderId="94" xfId="0" applyBorder="1" applyAlignment="1"/>
    <xf numFmtId="0" fontId="0" fillId="0" borderId="40" xfId="0" applyBorder="1" applyAlignment="1"/>
    <xf numFmtId="0" fontId="0" fillId="0" borderId="95" xfId="0" applyBorder="1" applyAlignment="1"/>
    <xf numFmtId="0" fontId="0" fillId="0" borderId="9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9" borderId="45" xfId="0" applyFill="1" applyBorder="1" applyAlignment="1">
      <alignment horizontal="center" vertical="center"/>
    </xf>
    <xf numFmtId="0" fontId="0" fillId="9" borderId="46" xfId="0" applyFill="1" applyBorder="1" applyAlignment="1">
      <alignment horizontal="center" vertical="center"/>
    </xf>
    <xf numFmtId="0" fontId="23" fillId="0" borderId="4" xfId="1" applyFont="1" applyBorder="1" applyAlignment="1">
      <alignment horizontal="center"/>
    </xf>
    <xf numFmtId="0" fontId="24" fillId="13" borderId="65" xfId="0" applyFont="1" applyFill="1" applyBorder="1" applyAlignment="1">
      <alignment horizontal="center" vertical="center" wrapText="1"/>
    </xf>
    <xf numFmtId="0" fontId="24" fillId="13" borderId="66" xfId="0" applyFont="1" applyFill="1" applyBorder="1" applyAlignment="1">
      <alignment horizontal="center" vertical="center" wrapText="1"/>
    </xf>
    <xf numFmtId="0" fontId="24" fillId="13" borderId="67" xfId="0" applyFont="1" applyFill="1" applyBorder="1" applyAlignment="1">
      <alignment horizontal="center" vertical="center" wrapText="1"/>
    </xf>
    <xf numFmtId="0" fontId="24" fillId="16" borderId="74" xfId="0" applyFont="1" applyFill="1" applyBorder="1" applyAlignment="1">
      <alignment horizontal="center" vertical="center"/>
    </xf>
    <xf numFmtId="0" fontId="24" fillId="16" borderId="75" xfId="0" applyFont="1" applyFill="1" applyBorder="1" applyAlignment="1">
      <alignment horizontal="center" vertical="center"/>
    </xf>
    <xf numFmtId="0" fontId="24" fillId="16" borderId="76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right" vertical="center"/>
    </xf>
    <xf numFmtId="0" fontId="24" fillId="3" borderId="2" xfId="0" applyFont="1" applyFill="1" applyBorder="1" applyAlignment="1">
      <alignment horizontal="right" vertical="center"/>
    </xf>
    <xf numFmtId="0" fontId="24" fillId="3" borderId="84" xfId="0" applyFont="1" applyFill="1" applyBorder="1" applyAlignment="1">
      <alignment horizontal="right" vertical="center"/>
    </xf>
    <xf numFmtId="0" fontId="24" fillId="4" borderId="102" xfId="0" applyFont="1" applyFill="1" applyBorder="1" applyAlignment="1">
      <alignment horizontal="center" vertical="center"/>
    </xf>
    <xf numFmtId="0" fontId="24" fillId="4" borderId="97" xfId="0" applyFont="1" applyFill="1" applyBorder="1" applyAlignment="1">
      <alignment horizontal="center" vertical="center"/>
    </xf>
    <xf numFmtId="0" fontId="0" fillId="4" borderId="17" xfId="0" applyFill="1" applyBorder="1" applyAlignment="1">
      <alignment horizontal="left"/>
    </xf>
    <xf numFmtId="0" fontId="24" fillId="12" borderId="1" xfId="0" applyFont="1" applyFill="1" applyBorder="1" applyAlignment="1">
      <alignment horizontal="right" vertical="center"/>
    </xf>
    <xf numFmtId="0" fontId="24" fillId="12" borderId="2" xfId="0" applyFont="1" applyFill="1" applyBorder="1" applyAlignment="1">
      <alignment horizontal="right" vertical="center"/>
    </xf>
    <xf numFmtId="0" fontId="24" fillId="12" borderId="84" xfId="0" applyFont="1" applyFill="1" applyBorder="1" applyAlignment="1">
      <alignment horizontal="right" vertical="center"/>
    </xf>
    <xf numFmtId="44" fontId="24" fillId="3" borderId="1" xfId="0" applyNumberFormat="1" applyFont="1" applyFill="1" applyBorder="1" applyAlignment="1">
      <alignment horizontal="center" vertical="center"/>
    </xf>
    <xf numFmtId="44" fontId="24" fillId="3" borderId="3" xfId="0" applyNumberFormat="1" applyFont="1" applyFill="1" applyBorder="1" applyAlignment="1">
      <alignment horizontal="center" vertical="center"/>
    </xf>
    <xf numFmtId="0" fontId="24" fillId="16" borderId="1" xfId="0" applyFont="1" applyFill="1" applyBorder="1" applyAlignment="1">
      <alignment horizontal="center" vertical="center"/>
    </xf>
    <xf numFmtId="0" fontId="24" fillId="16" borderId="2" xfId="0" applyFont="1" applyFill="1" applyBorder="1" applyAlignment="1">
      <alignment horizontal="center" vertical="center"/>
    </xf>
    <xf numFmtId="0" fontId="24" fillId="16" borderId="3" xfId="0" applyFont="1" applyFill="1" applyBorder="1" applyAlignment="1">
      <alignment horizontal="center" vertical="center"/>
    </xf>
    <xf numFmtId="44" fontId="26" fillId="3" borderId="99" xfId="0" applyNumberFormat="1" applyFont="1" applyFill="1" applyBorder="1" applyAlignment="1">
      <alignment horizontal="center" vertical="center"/>
    </xf>
    <xf numFmtId="44" fontId="26" fillId="3" borderId="100" xfId="0" applyNumberFormat="1" applyFont="1" applyFill="1" applyBorder="1" applyAlignment="1">
      <alignment horizontal="center" vertical="center"/>
    </xf>
    <xf numFmtId="44" fontId="26" fillId="3" borderId="80" xfId="0" applyNumberFormat="1" applyFont="1" applyFill="1" applyBorder="1" applyAlignment="1">
      <alignment horizontal="center" vertical="center"/>
    </xf>
    <xf numFmtId="44" fontId="26" fillId="3" borderId="101" xfId="0" applyNumberFormat="1" applyFont="1" applyFill="1" applyBorder="1" applyAlignment="1">
      <alignment horizontal="center" vertical="center"/>
    </xf>
    <xf numFmtId="44" fontId="26" fillId="3" borderId="102" xfId="0" applyNumberFormat="1" applyFont="1" applyFill="1" applyBorder="1" applyAlignment="1">
      <alignment horizontal="center" vertical="center"/>
    </xf>
    <xf numFmtId="44" fontId="26" fillId="3" borderId="103" xfId="0" applyNumberFormat="1" applyFont="1" applyFill="1" applyBorder="1" applyAlignment="1">
      <alignment horizontal="center" vertical="center"/>
    </xf>
    <xf numFmtId="0" fontId="24" fillId="4" borderId="80" xfId="0" applyFont="1" applyFill="1" applyBorder="1" applyAlignment="1">
      <alignment horizontal="center" vertical="center"/>
    </xf>
    <xf numFmtId="0" fontId="24" fillId="4" borderId="20" xfId="0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29" fillId="7" borderId="17" xfId="0" applyFont="1" applyFill="1" applyBorder="1" applyAlignment="1">
      <alignment horizontal="center" vertical="center" wrapText="1"/>
    </xf>
    <xf numFmtId="0" fontId="30" fillId="7" borderId="17" xfId="0" applyFont="1" applyFill="1" applyBorder="1" applyAlignment="1">
      <alignment horizontal="center" vertical="center" wrapText="1"/>
    </xf>
    <xf numFmtId="0" fontId="33" fillId="6" borderId="17" xfId="0" applyFont="1" applyFill="1" applyBorder="1" applyAlignment="1">
      <alignment horizontal="center" vertical="center"/>
    </xf>
    <xf numFmtId="0" fontId="33" fillId="6" borderId="18" xfId="0" applyFont="1" applyFill="1" applyBorder="1" applyAlignment="1">
      <alignment horizontal="center" vertical="center" wrapText="1"/>
    </xf>
    <xf numFmtId="0" fontId="33" fillId="6" borderId="20" xfId="0" applyFont="1" applyFill="1" applyBorder="1" applyAlignment="1">
      <alignment horizontal="center" vertical="center"/>
    </xf>
    <xf numFmtId="0" fontId="33" fillId="17" borderId="18" xfId="0" applyFont="1" applyFill="1" applyBorder="1" applyAlignment="1">
      <alignment horizontal="center" vertical="center"/>
    </xf>
    <xf numFmtId="0" fontId="33" fillId="17" borderId="19" xfId="0" applyFont="1" applyFill="1" applyBorder="1" applyAlignment="1">
      <alignment horizontal="center" vertical="center"/>
    </xf>
    <xf numFmtId="0" fontId="33" fillId="17" borderId="20" xfId="0" applyFont="1" applyFill="1" applyBorder="1" applyAlignment="1">
      <alignment horizontal="center" vertical="center"/>
    </xf>
    <xf numFmtId="164" fontId="34" fillId="4" borderId="18" xfId="0" applyNumberFormat="1" applyFont="1" applyFill="1" applyBorder="1" applyAlignment="1">
      <alignment horizontal="right"/>
    </xf>
    <xf numFmtId="164" fontId="34" fillId="4" borderId="20" xfId="0" applyNumberFormat="1" applyFont="1" applyFill="1" applyBorder="1" applyAlignment="1">
      <alignment horizontal="right"/>
    </xf>
    <xf numFmtId="0" fontId="34" fillId="17" borderId="18" xfId="0" applyFont="1" applyFill="1" applyBorder="1" applyAlignment="1">
      <alignment horizontal="center"/>
    </xf>
    <xf numFmtId="0" fontId="34" fillId="17" borderId="19" xfId="0" applyFont="1" applyFill="1" applyBorder="1" applyAlignment="1">
      <alignment horizontal="center"/>
    </xf>
    <xf numFmtId="0" fontId="34" fillId="17" borderId="20" xfId="0" applyFont="1" applyFill="1" applyBorder="1" applyAlignment="1">
      <alignment horizontal="center"/>
    </xf>
    <xf numFmtId="49" fontId="34" fillId="18" borderId="17" xfId="0" applyNumberFormat="1" applyFont="1" applyFill="1" applyBorder="1" applyAlignment="1">
      <alignment wrapText="1"/>
    </xf>
    <xf numFmtId="44" fontId="34" fillId="4" borderId="18" xfId="0" applyNumberFormat="1" applyFont="1" applyFill="1" applyBorder="1" applyAlignment="1"/>
    <xf numFmtId="44" fontId="34" fillId="4" borderId="20" xfId="0" applyNumberFormat="1" applyFont="1" applyFill="1" applyBorder="1" applyAlignment="1"/>
    <xf numFmtId="0" fontId="33" fillId="6" borderId="17" xfId="0" applyFont="1" applyFill="1" applyBorder="1" applyAlignment="1">
      <alignment horizontal="left" vertical="center"/>
    </xf>
    <xf numFmtId="0" fontId="34" fillId="18" borderId="17" xfId="0" applyFont="1" applyFill="1" applyBorder="1" applyAlignment="1">
      <alignment horizontal="justify" vertical="center" wrapText="1"/>
    </xf>
    <xf numFmtId="0" fontId="34" fillId="18" borderId="17" xfId="0" applyFont="1" applyFill="1" applyBorder="1"/>
    <xf numFmtId="49" fontId="34" fillId="18" borderId="17" xfId="0" applyNumberFormat="1" applyFont="1" applyFill="1" applyBorder="1"/>
    <xf numFmtId="49" fontId="34" fillId="18" borderId="17" xfId="0" applyNumberFormat="1" applyFont="1" applyFill="1" applyBorder="1" applyAlignment="1">
      <alignment horizontal="justify" vertical="center" wrapText="1"/>
    </xf>
    <xf numFmtId="164" fontId="34" fillId="4" borderId="17" xfId="0" applyNumberFormat="1" applyFont="1" applyFill="1" applyBorder="1"/>
    <xf numFmtId="0" fontId="34" fillId="4" borderId="17" xfId="0" applyFont="1" applyFill="1" applyBorder="1"/>
  </cellXfs>
  <cellStyles count="2">
    <cellStyle name="Lien hypertexte" xfId="1" builtinId="8"/>
    <cellStyle name="Normal" xfId="0" builtinId="0"/>
  </cellStyles>
  <dxfs count="29">
    <dxf>
      <font>
        <color rgb="FFFF0000"/>
      </font>
    </dxf>
    <dxf>
      <font>
        <color rgb="FFFF0000"/>
      </font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ont>
        <color rgb="FFBCF4FA"/>
      </font>
    </dxf>
    <dxf>
      <font>
        <color rgb="FFBCF4FA"/>
      </font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BCF4FA"/>
      <color rgb="FFF1FFAB"/>
      <color rgb="FFD7CEF2"/>
      <color rgb="FFFFFF9B"/>
      <color rgb="FFE1F4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510540</xdr:colOff>
      <xdr:row>2</xdr:row>
      <xdr:rowOff>81915</xdr:rowOff>
    </xdr:from>
    <xdr:to>
      <xdr:col>1</xdr:col>
      <xdr:colOff>1405993</xdr:colOff>
      <xdr:row>5</xdr:row>
      <xdr:rowOff>377190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059F13D-3C90-46CA-950E-9E895B9A5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2540" y="1560195"/>
          <a:ext cx="895453" cy="1095375"/>
        </a:xfrm>
        <a:prstGeom prst="rect">
          <a:avLst/>
        </a:prstGeom>
      </xdr:spPr>
    </xdr:pic>
    <xdr:clientData/>
  </xdr:twoCellAnchor>
  <xdr:twoCellAnchor editAs="oneCell">
    <xdr:from>
      <xdr:col>5</xdr:col>
      <xdr:colOff>102196</xdr:colOff>
      <xdr:row>3</xdr:row>
      <xdr:rowOff>336</xdr:rowOff>
    </xdr:from>
    <xdr:to>
      <xdr:col>6</xdr:col>
      <xdr:colOff>415289</xdr:colOff>
      <xdr:row>5</xdr:row>
      <xdr:rowOff>300156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1DAE63BE-D264-41A9-B06E-E4A51A1F2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4216" y="1615776"/>
          <a:ext cx="1658023" cy="95133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ledefrance07-my.sharepoint.com/personal/nouara_cherifi_iledefrance_fr/Documents/Bureau/PCAE/AAP%20dessertes%202021/AAP%20R/Copie%20de%20D&#233;p&#244;t%20d&#233;penses%20porteur_73.06_VNC.xlsx" TargetMode="External"/><Relationship Id="rId1" Type="http://schemas.openxmlformats.org/officeDocument/2006/relationships/externalLinkPath" Target="/sites/MISSIONDISPOSITIFSFEADER/Documents%20partages/General/2-Expression%20des%20besoins%20m&#233;tier/5-For&#234;t/Desserte/1-TS%20de%20d&#233;p&#244;t/AAP%20R/Copie%20de%20D&#233;p&#244;t%20d&#233;penses%20porteur_73.06_VN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enu"/>
      <sheetName val="Dépenses de Matériel"/>
      <sheetName val="Dépenses Immatérielles"/>
      <sheetName val="Dépenses d'autoconstruction"/>
      <sheetName val="Synthèse"/>
      <sheetName val="Instruction"/>
      <sheetName val="Copie de Dépôt dépenses porteur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BORDET Chloé" id="{EE114D93-1F00-4911-8058-7E196C72B827}" userId="S::chloe.bordet@iledefrance.fr::7e45c411-3fc5-4ec1-9543-134aab15423b" providerId="AD"/>
</personList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1" dT="2025-09-29T12:16:02.54" personId="{EE114D93-1F00-4911-8058-7E196C72B827}" id="{D9D56168-4319-403E-BC63-711DCA96308B}" done="1">
    <text>voir si nécessaire de reprendre le modèle de tableau des dépenses comme sur IAIE, qui détaille par type de dépenses le montant présentés. Cela me semble redondant mais à vérifier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554E7-943E-42BC-A69B-EA0A41F6EC71}">
  <dimension ref="A1:W387"/>
  <sheetViews>
    <sheetView topLeftCell="A2" workbookViewId="0">
      <selection activeCell="B3" sqref="B3"/>
    </sheetView>
  </sheetViews>
  <sheetFormatPr baseColWidth="10" defaultColWidth="11.44140625" defaultRowHeight="14.4" x14ac:dyDescent="0.3"/>
  <cols>
    <col min="1" max="1" width="11.44140625" style="2"/>
    <col min="2" max="2" width="24.44140625" style="2" customWidth="1"/>
    <col min="3" max="3" width="32.44140625" style="2" customWidth="1"/>
    <col min="4" max="4" width="31.44140625" style="2" customWidth="1"/>
    <col min="5" max="5" width="28.33203125" style="2" customWidth="1"/>
    <col min="6" max="6" width="20.44140625" style="2" customWidth="1"/>
    <col min="7" max="16384" width="11.44140625" style="2"/>
  </cols>
  <sheetData>
    <row r="1" spans="1:23" ht="15" thickBot="1" x14ac:dyDescent="0.35">
      <c r="A1" s="13"/>
      <c r="B1" s="14"/>
      <c r="C1" s="14"/>
      <c r="D1" s="14"/>
      <c r="E1" s="14"/>
      <c r="F1" s="14"/>
      <c r="G1" s="15"/>
      <c r="H1" s="13"/>
      <c r="I1" s="13"/>
      <c r="J1" s="13"/>
      <c r="K1" s="13"/>
      <c r="L1" s="15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ht="100.95" customHeight="1" thickBot="1" x14ac:dyDescent="0.35">
      <c r="B2" s="163" t="s">
        <v>137</v>
      </c>
      <c r="C2" s="164"/>
      <c r="D2" s="164"/>
      <c r="E2" s="164"/>
      <c r="F2" s="165"/>
      <c r="G2" s="16"/>
      <c r="H2" s="13"/>
      <c r="I2" s="13"/>
      <c r="J2" s="13"/>
      <c r="K2" s="13"/>
      <c r="L2" s="15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</row>
    <row r="3" spans="1:23" ht="10.95" customHeight="1" thickBot="1" x14ac:dyDescent="0.35">
      <c r="A3" s="13"/>
      <c r="B3" s="17"/>
      <c r="C3" s="18"/>
      <c r="D3" s="18"/>
      <c r="E3" s="18"/>
      <c r="F3" s="19"/>
      <c r="G3" s="15"/>
      <c r="H3" s="13"/>
      <c r="I3" s="13"/>
      <c r="J3" s="13"/>
      <c r="K3" s="13"/>
      <c r="L3" s="15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36.75" customHeight="1" x14ac:dyDescent="0.3">
      <c r="A4" s="13"/>
      <c r="B4" s="20"/>
      <c r="C4" s="21" t="s">
        <v>0</v>
      </c>
      <c r="D4" s="166"/>
      <c r="E4" s="167"/>
      <c r="F4" s="3"/>
      <c r="G4" s="15"/>
      <c r="H4" s="13"/>
      <c r="I4" s="13"/>
      <c r="J4" s="13"/>
      <c r="K4" s="13"/>
      <c r="L4" s="15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 thickBot="1" x14ac:dyDescent="0.35">
      <c r="A5" s="13"/>
      <c r="B5" s="20"/>
      <c r="C5" s="18"/>
      <c r="D5" s="18"/>
      <c r="E5" s="18"/>
      <c r="F5" s="3"/>
      <c r="G5" s="15"/>
      <c r="H5" s="13"/>
      <c r="I5" s="22" t="s">
        <v>1</v>
      </c>
      <c r="J5" s="13"/>
      <c r="K5" s="13"/>
      <c r="L5" s="15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30.15" customHeight="1" thickBot="1" x14ac:dyDescent="0.35">
      <c r="A6" s="13"/>
      <c r="B6" s="15"/>
      <c r="C6" s="168" t="s">
        <v>2</v>
      </c>
      <c r="D6" s="169"/>
      <c r="E6" s="170"/>
      <c r="F6" s="3"/>
      <c r="G6" s="15"/>
      <c r="H6" s="13"/>
      <c r="I6" s="13"/>
      <c r="J6" s="13"/>
      <c r="K6" s="13"/>
      <c r="L6" s="15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31.35" customHeight="1" thickBot="1" x14ac:dyDescent="0.35">
      <c r="A7" s="13"/>
      <c r="B7" s="15"/>
      <c r="C7" s="160" t="s">
        <v>3</v>
      </c>
      <c r="D7" s="161"/>
      <c r="E7" s="162"/>
      <c r="F7" s="3"/>
      <c r="G7" s="15"/>
      <c r="H7" s="13"/>
      <c r="I7" s="13"/>
      <c r="J7" s="13"/>
      <c r="K7" s="13"/>
      <c r="L7" s="15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 thickBot="1" x14ac:dyDescent="0.35">
      <c r="A8" s="13"/>
      <c r="B8" s="15"/>
      <c r="C8" s="18"/>
      <c r="D8" s="18"/>
      <c r="E8" s="18"/>
      <c r="F8" s="3"/>
      <c r="G8" s="15"/>
      <c r="H8" s="13"/>
      <c r="I8" s="13"/>
      <c r="J8" s="13"/>
      <c r="K8" s="13"/>
      <c r="L8" s="15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</row>
    <row r="9" spans="1:23" ht="29.4" customHeight="1" thickBot="1" x14ac:dyDescent="0.35">
      <c r="A9" s="13"/>
      <c r="B9" s="15"/>
      <c r="C9" s="168" t="s">
        <v>4</v>
      </c>
      <c r="D9" s="169"/>
      <c r="E9" s="170"/>
      <c r="F9" s="3"/>
      <c r="G9" s="15"/>
      <c r="H9" s="13"/>
      <c r="I9" s="13"/>
      <c r="J9" s="13"/>
      <c r="K9" s="13"/>
      <c r="L9" s="15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30.15" customHeight="1" thickBot="1" x14ac:dyDescent="0.35">
      <c r="A10" s="13"/>
      <c r="B10" s="15"/>
      <c r="C10" s="160" t="s">
        <v>5</v>
      </c>
      <c r="D10" s="161"/>
      <c r="E10" s="162"/>
      <c r="F10" s="3"/>
      <c r="G10" s="15"/>
      <c r="H10" s="13"/>
      <c r="I10" s="13"/>
      <c r="J10" s="13"/>
      <c r="K10" s="13"/>
      <c r="L10" s="15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</row>
    <row r="11" spans="1:23" ht="15" thickBot="1" x14ac:dyDescent="0.35">
      <c r="A11" s="13"/>
      <c r="B11" s="15"/>
      <c r="C11" s="18"/>
      <c r="D11" s="18"/>
      <c r="E11" s="18"/>
      <c r="F11" s="3"/>
      <c r="G11" s="15"/>
      <c r="H11" s="13"/>
      <c r="I11" s="13"/>
      <c r="J11" s="13"/>
      <c r="K11" s="13"/>
      <c r="L11" s="15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</row>
    <row r="12" spans="1:23" ht="25.2" thickBot="1" x14ac:dyDescent="0.35">
      <c r="A12" s="13"/>
      <c r="B12" s="13"/>
      <c r="C12" s="134" t="s">
        <v>6</v>
      </c>
      <c r="D12" s="135"/>
      <c r="E12" s="136"/>
      <c r="F12" s="13"/>
      <c r="G12" s="15"/>
      <c r="H12" s="13"/>
      <c r="I12" s="13"/>
      <c r="J12" s="13"/>
      <c r="K12" s="13"/>
      <c r="L12" s="15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26.4" thickBot="1" x14ac:dyDescent="0.35">
      <c r="A13" s="14"/>
      <c r="B13" s="14"/>
      <c r="C13" s="160" t="s">
        <v>7</v>
      </c>
      <c r="D13" s="161"/>
      <c r="E13" s="162"/>
      <c r="F13" s="14"/>
      <c r="G13" s="23" t="s">
        <v>73</v>
      </c>
      <c r="H13" s="14"/>
      <c r="I13" s="14"/>
      <c r="J13" s="14"/>
      <c r="K13" s="14"/>
      <c r="L13" s="2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30.15" customHeight="1" x14ac:dyDescent="0.3">
      <c r="A14" s="13"/>
      <c r="B14" s="13"/>
      <c r="F14" s="13"/>
      <c r="G14" s="13"/>
      <c r="H14" s="13"/>
      <c r="I14" s="13"/>
      <c r="J14" s="13"/>
      <c r="K14" s="13"/>
      <c r="L14" s="15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</row>
    <row r="15" spans="1:23" x14ac:dyDescent="0.3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5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</row>
    <row r="16" spans="1:23" x14ac:dyDescent="0.3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5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</row>
    <row r="17" spans="1:23" x14ac:dyDescent="0.3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5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</row>
    <row r="18" spans="1:23" x14ac:dyDescent="0.3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5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x14ac:dyDescent="0.3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5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</row>
    <row r="20" spans="1:23" x14ac:dyDescent="0.3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5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</row>
    <row r="21" spans="1:23" x14ac:dyDescent="0.3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5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</row>
    <row r="22" spans="1:23" x14ac:dyDescent="0.3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5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</row>
    <row r="23" spans="1:23" x14ac:dyDescent="0.3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5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</row>
    <row r="24" spans="1:23" x14ac:dyDescent="0.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5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</row>
    <row r="25" spans="1:23" x14ac:dyDescent="0.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5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</row>
    <row r="26" spans="1:23" x14ac:dyDescent="0.3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5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</row>
    <row r="27" spans="1:23" x14ac:dyDescent="0.3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5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</row>
    <row r="28" spans="1:23" x14ac:dyDescent="0.3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5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</row>
    <row r="29" spans="1:23" x14ac:dyDescent="0.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5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5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1" spans="1:23" x14ac:dyDescent="0.3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5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23" x14ac:dyDescent="0.3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5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1:23" x14ac:dyDescent="0.3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5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5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5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5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5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x14ac:dyDescent="0.3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5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x14ac:dyDescent="0.3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5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1:23" x14ac:dyDescent="0.3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5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1:23" x14ac:dyDescent="0.3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5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x14ac:dyDescent="0.3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5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x14ac:dyDescent="0.3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5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x14ac:dyDescent="0.3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5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x14ac:dyDescent="0.3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5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x14ac:dyDescent="0.3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5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1:23" x14ac:dyDescent="0.3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5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</row>
    <row r="48" spans="1:23" x14ac:dyDescent="0.3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5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</row>
    <row r="49" spans="1:23" x14ac:dyDescent="0.3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5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</row>
    <row r="50" spans="1:23" x14ac:dyDescent="0.3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5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5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</row>
    <row r="52" spans="1:23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5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</row>
    <row r="53" spans="1:23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5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</row>
    <row r="54" spans="1:23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5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</row>
    <row r="55" spans="1:23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5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</row>
    <row r="56" spans="1:23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5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</row>
    <row r="57" spans="1:23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5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</row>
    <row r="58" spans="1:23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5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</row>
    <row r="59" spans="1:23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5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</row>
    <row r="60" spans="1:23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5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</row>
    <row r="61" spans="1:23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5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</row>
    <row r="62" spans="1:23" x14ac:dyDescent="0.3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5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</row>
    <row r="63" spans="1:23" x14ac:dyDescent="0.3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5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x14ac:dyDescent="0.3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5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x14ac:dyDescent="0.3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5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</row>
    <row r="66" spans="1:23" x14ac:dyDescent="0.3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5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x14ac:dyDescent="0.3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5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x14ac:dyDescent="0.3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5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</row>
    <row r="69" spans="1:23" x14ac:dyDescent="0.3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5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x14ac:dyDescent="0.3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5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x14ac:dyDescent="0.3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5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x14ac:dyDescent="0.3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5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x14ac:dyDescent="0.3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5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x14ac:dyDescent="0.3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5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x14ac:dyDescent="0.3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5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</row>
    <row r="76" spans="1:23" x14ac:dyDescent="0.3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5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</row>
    <row r="77" spans="1:23" x14ac:dyDescent="0.3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5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</row>
    <row r="78" spans="1:23" x14ac:dyDescent="0.3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5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</row>
    <row r="79" spans="1:23" x14ac:dyDescent="0.3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5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</row>
    <row r="80" spans="1:23" x14ac:dyDescent="0.3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5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</row>
    <row r="81" spans="1:23" x14ac:dyDescent="0.3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5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</row>
    <row r="82" spans="1:23" x14ac:dyDescent="0.3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5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</row>
    <row r="83" spans="1:23" x14ac:dyDescent="0.3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5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</row>
    <row r="84" spans="1:23" x14ac:dyDescent="0.3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5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</row>
    <row r="85" spans="1:23" x14ac:dyDescent="0.3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5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</row>
    <row r="86" spans="1:23" x14ac:dyDescent="0.3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5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</row>
    <row r="87" spans="1:23" x14ac:dyDescent="0.3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5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spans="1:23" x14ac:dyDescent="0.3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5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</row>
    <row r="89" spans="1:23" x14ac:dyDescent="0.3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5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</row>
    <row r="90" spans="1:23" x14ac:dyDescent="0.3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5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</row>
    <row r="91" spans="1:23" x14ac:dyDescent="0.3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5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</row>
    <row r="92" spans="1:23" x14ac:dyDescent="0.3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5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</row>
    <row r="93" spans="1:23" x14ac:dyDescent="0.3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5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</row>
    <row r="94" spans="1:23" x14ac:dyDescent="0.3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5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</row>
    <row r="95" spans="1:23" x14ac:dyDescent="0.3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5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</row>
    <row r="96" spans="1:23" x14ac:dyDescent="0.3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5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</row>
    <row r="97" spans="1:23" x14ac:dyDescent="0.3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5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</row>
    <row r="98" spans="1:23" x14ac:dyDescent="0.3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5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</row>
    <row r="99" spans="1:23" x14ac:dyDescent="0.3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5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</row>
    <row r="100" spans="1:23" x14ac:dyDescent="0.3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5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</row>
    <row r="101" spans="1:23" x14ac:dyDescent="0.3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5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</row>
    <row r="102" spans="1:23" x14ac:dyDescent="0.3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5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</row>
    <row r="103" spans="1:23" x14ac:dyDescent="0.3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5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</row>
    <row r="104" spans="1:23" x14ac:dyDescent="0.3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5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</row>
    <row r="105" spans="1:23" x14ac:dyDescent="0.3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5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</row>
    <row r="106" spans="1:23" x14ac:dyDescent="0.3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5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</row>
    <row r="107" spans="1:23" x14ac:dyDescent="0.3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5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</row>
    <row r="108" spans="1:23" x14ac:dyDescent="0.3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5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</row>
    <row r="109" spans="1:23" x14ac:dyDescent="0.3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5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</row>
    <row r="110" spans="1:23" x14ac:dyDescent="0.3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5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</row>
    <row r="111" spans="1:23" x14ac:dyDescent="0.3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5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</row>
    <row r="112" spans="1:23" x14ac:dyDescent="0.3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5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</row>
    <row r="113" spans="1:23" x14ac:dyDescent="0.3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5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</row>
    <row r="114" spans="1:23" x14ac:dyDescent="0.3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5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</row>
    <row r="115" spans="1:23" x14ac:dyDescent="0.3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5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</row>
    <row r="116" spans="1:23" x14ac:dyDescent="0.3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5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</row>
    <row r="117" spans="1:23" x14ac:dyDescent="0.3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5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</row>
    <row r="118" spans="1:23" x14ac:dyDescent="0.3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5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</row>
    <row r="119" spans="1:23" x14ac:dyDescent="0.3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5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</row>
    <row r="120" spans="1:23" x14ac:dyDescent="0.3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5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</row>
    <row r="121" spans="1:23" x14ac:dyDescent="0.3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5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</row>
    <row r="122" spans="1:23" x14ac:dyDescent="0.3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5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</row>
    <row r="123" spans="1:23" x14ac:dyDescent="0.3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5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</row>
    <row r="124" spans="1:23" x14ac:dyDescent="0.3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5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</row>
    <row r="125" spans="1:23" x14ac:dyDescent="0.3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5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</row>
    <row r="126" spans="1:23" x14ac:dyDescent="0.3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5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</row>
    <row r="127" spans="1:23" x14ac:dyDescent="0.3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5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</row>
    <row r="128" spans="1:23" x14ac:dyDescent="0.3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5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</row>
    <row r="129" spans="1:23" x14ac:dyDescent="0.3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5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</row>
    <row r="130" spans="1:23" x14ac:dyDescent="0.3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5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</row>
    <row r="131" spans="1:23" x14ac:dyDescent="0.3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5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</row>
    <row r="132" spans="1:23" x14ac:dyDescent="0.3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5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</row>
    <row r="133" spans="1:23" x14ac:dyDescent="0.3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5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</row>
    <row r="134" spans="1:23" x14ac:dyDescent="0.3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5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</row>
    <row r="135" spans="1:23" x14ac:dyDescent="0.3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5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</row>
    <row r="136" spans="1:23" x14ac:dyDescent="0.3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5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</row>
    <row r="137" spans="1:23" x14ac:dyDescent="0.3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5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</row>
    <row r="138" spans="1:23" x14ac:dyDescent="0.3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5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</row>
    <row r="139" spans="1:23" x14ac:dyDescent="0.3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5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</row>
    <row r="140" spans="1:23" x14ac:dyDescent="0.3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5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</row>
    <row r="141" spans="1:23" x14ac:dyDescent="0.3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5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</row>
    <row r="142" spans="1:23" x14ac:dyDescent="0.3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5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</row>
    <row r="143" spans="1:23" x14ac:dyDescent="0.3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5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</row>
    <row r="144" spans="1:23" x14ac:dyDescent="0.3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5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</row>
    <row r="145" spans="1:23" x14ac:dyDescent="0.3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5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</row>
    <row r="146" spans="1:23" x14ac:dyDescent="0.3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5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</row>
    <row r="147" spans="1:23" x14ac:dyDescent="0.3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5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</row>
    <row r="148" spans="1:23" x14ac:dyDescent="0.3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5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</row>
    <row r="149" spans="1:23" x14ac:dyDescent="0.3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5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</row>
    <row r="150" spans="1:23" x14ac:dyDescent="0.3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5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</row>
    <row r="151" spans="1:23" x14ac:dyDescent="0.3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5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</row>
    <row r="152" spans="1:23" x14ac:dyDescent="0.3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5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</row>
    <row r="153" spans="1:23" x14ac:dyDescent="0.3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5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</row>
    <row r="154" spans="1:23" x14ac:dyDescent="0.3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5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</row>
    <row r="155" spans="1:23" x14ac:dyDescent="0.3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5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</row>
    <row r="156" spans="1:23" x14ac:dyDescent="0.3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5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</row>
    <row r="157" spans="1:23" x14ac:dyDescent="0.3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5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</row>
    <row r="158" spans="1:23" x14ac:dyDescent="0.3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5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</row>
    <row r="159" spans="1:23" x14ac:dyDescent="0.3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5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</row>
    <row r="160" spans="1:23" x14ac:dyDescent="0.3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5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</row>
    <row r="161" spans="1:23" x14ac:dyDescent="0.3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5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</row>
    <row r="162" spans="1:23" x14ac:dyDescent="0.3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5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</row>
    <row r="163" spans="1:23" x14ac:dyDescent="0.3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5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</row>
    <row r="164" spans="1:23" x14ac:dyDescent="0.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5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</row>
    <row r="165" spans="1:23" x14ac:dyDescent="0.3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5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</row>
    <row r="166" spans="1:23" x14ac:dyDescent="0.3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5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</row>
    <row r="167" spans="1:23" x14ac:dyDescent="0.3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5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</row>
    <row r="168" spans="1:23" x14ac:dyDescent="0.3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5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</row>
    <row r="169" spans="1:23" x14ac:dyDescent="0.3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5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</row>
    <row r="170" spans="1:23" x14ac:dyDescent="0.3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5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</row>
    <row r="171" spans="1:23" x14ac:dyDescent="0.3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5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</row>
    <row r="172" spans="1:23" x14ac:dyDescent="0.3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5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</row>
    <row r="173" spans="1:23" x14ac:dyDescent="0.3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5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</row>
    <row r="174" spans="1:23" x14ac:dyDescent="0.3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5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</row>
    <row r="175" spans="1:23" x14ac:dyDescent="0.3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5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</row>
    <row r="176" spans="1:23" x14ac:dyDescent="0.3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5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</row>
    <row r="177" spans="1:23" x14ac:dyDescent="0.3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5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</row>
    <row r="178" spans="1:23" x14ac:dyDescent="0.3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5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</row>
    <row r="179" spans="1:23" x14ac:dyDescent="0.3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5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</row>
    <row r="180" spans="1:23" x14ac:dyDescent="0.3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5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</row>
    <row r="181" spans="1:23" x14ac:dyDescent="0.3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5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</row>
    <row r="182" spans="1:23" x14ac:dyDescent="0.3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5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</row>
    <row r="183" spans="1:23" x14ac:dyDescent="0.3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5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</row>
    <row r="184" spans="1:23" x14ac:dyDescent="0.3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5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</row>
    <row r="185" spans="1:23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5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</row>
    <row r="186" spans="1:23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5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</row>
    <row r="187" spans="1:23" x14ac:dyDescent="0.3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5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</row>
    <row r="188" spans="1:23" x14ac:dyDescent="0.3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5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</row>
    <row r="189" spans="1:23" x14ac:dyDescent="0.3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5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</row>
    <row r="190" spans="1:23" x14ac:dyDescent="0.3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5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</row>
    <row r="191" spans="1:23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5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</row>
    <row r="192" spans="1:23" x14ac:dyDescent="0.3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5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</row>
    <row r="193" spans="1:23" x14ac:dyDescent="0.3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5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</row>
    <row r="194" spans="1:23" x14ac:dyDescent="0.3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5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</row>
    <row r="195" spans="1:23" x14ac:dyDescent="0.3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5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</row>
    <row r="196" spans="1:23" x14ac:dyDescent="0.3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5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</row>
    <row r="197" spans="1:23" x14ac:dyDescent="0.3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5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</row>
    <row r="198" spans="1:23" x14ac:dyDescent="0.3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5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</row>
    <row r="199" spans="1:23" x14ac:dyDescent="0.3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5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</row>
    <row r="200" spans="1:23" x14ac:dyDescent="0.3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5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</row>
    <row r="201" spans="1:23" x14ac:dyDescent="0.3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5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</row>
    <row r="202" spans="1:23" x14ac:dyDescent="0.3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5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</row>
    <row r="203" spans="1:23" x14ac:dyDescent="0.3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5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</row>
    <row r="204" spans="1:23" x14ac:dyDescent="0.3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5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</row>
    <row r="205" spans="1:23" x14ac:dyDescent="0.3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5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</row>
    <row r="206" spans="1:23" x14ac:dyDescent="0.3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5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</row>
    <row r="207" spans="1:23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5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</row>
    <row r="208" spans="1:23" x14ac:dyDescent="0.3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5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</row>
    <row r="209" spans="1:23" x14ac:dyDescent="0.3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5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</row>
    <row r="210" spans="1:23" x14ac:dyDescent="0.3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5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</row>
    <row r="211" spans="1:23" x14ac:dyDescent="0.3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5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</row>
    <row r="212" spans="1:23" x14ac:dyDescent="0.3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5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</row>
    <row r="213" spans="1:23" x14ac:dyDescent="0.3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5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</row>
    <row r="214" spans="1:23" x14ac:dyDescent="0.3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5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</row>
    <row r="215" spans="1:23" x14ac:dyDescent="0.3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5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</row>
    <row r="216" spans="1:23" x14ac:dyDescent="0.3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5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</row>
    <row r="217" spans="1:23" x14ac:dyDescent="0.3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5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</row>
    <row r="218" spans="1:23" x14ac:dyDescent="0.3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5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</row>
    <row r="219" spans="1:23" x14ac:dyDescent="0.3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5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</row>
    <row r="220" spans="1:23" x14ac:dyDescent="0.3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5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</row>
    <row r="221" spans="1:23" x14ac:dyDescent="0.3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5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</row>
    <row r="222" spans="1:23" x14ac:dyDescent="0.3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5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</row>
    <row r="223" spans="1:23" x14ac:dyDescent="0.3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5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</row>
    <row r="224" spans="1:23" x14ac:dyDescent="0.3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5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</row>
    <row r="225" spans="1:23" x14ac:dyDescent="0.3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5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</row>
    <row r="226" spans="1:23" x14ac:dyDescent="0.3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5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</row>
    <row r="227" spans="1:23" x14ac:dyDescent="0.3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5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</row>
    <row r="228" spans="1:23" x14ac:dyDescent="0.3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5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</row>
    <row r="229" spans="1:23" x14ac:dyDescent="0.3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5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</row>
    <row r="230" spans="1:23" x14ac:dyDescent="0.3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5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</row>
    <row r="231" spans="1:23" x14ac:dyDescent="0.3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5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</row>
    <row r="232" spans="1:23" x14ac:dyDescent="0.3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5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</row>
    <row r="233" spans="1:23" x14ac:dyDescent="0.3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5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</row>
    <row r="234" spans="1:23" x14ac:dyDescent="0.3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5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</row>
    <row r="235" spans="1:23" x14ac:dyDescent="0.3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5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</row>
    <row r="236" spans="1:23" x14ac:dyDescent="0.3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5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</row>
    <row r="237" spans="1:23" x14ac:dyDescent="0.3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5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</row>
    <row r="238" spans="1:23" x14ac:dyDescent="0.3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5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</row>
    <row r="239" spans="1:23" x14ac:dyDescent="0.3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5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</row>
    <row r="240" spans="1:23" x14ac:dyDescent="0.3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5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</row>
    <row r="241" spans="1:23" x14ac:dyDescent="0.3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5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</row>
    <row r="242" spans="1:23" x14ac:dyDescent="0.3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5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</row>
    <row r="243" spans="1:23" x14ac:dyDescent="0.3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5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</row>
    <row r="244" spans="1:23" x14ac:dyDescent="0.3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5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</row>
    <row r="245" spans="1:23" x14ac:dyDescent="0.3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5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</row>
    <row r="246" spans="1:23" x14ac:dyDescent="0.3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5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</row>
    <row r="247" spans="1:23" x14ac:dyDescent="0.3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5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</row>
    <row r="248" spans="1:23" x14ac:dyDescent="0.3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5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</row>
    <row r="249" spans="1:23" x14ac:dyDescent="0.3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5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</row>
    <row r="250" spans="1:23" x14ac:dyDescent="0.3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5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</row>
    <row r="251" spans="1:23" x14ac:dyDescent="0.3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5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</row>
    <row r="252" spans="1:23" x14ac:dyDescent="0.3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5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</row>
    <row r="253" spans="1:23" x14ac:dyDescent="0.3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5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</row>
    <row r="254" spans="1:23" x14ac:dyDescent="0.3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5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</row>
    <row r="255" spans="1:23" x14ac:dyDescent="0.3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5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</row>
    <row r="256" spans="1:23" x14ac:dyDescent="0.3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5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</row>
    <row r="257" spans="1:23" x14ac:dyDescent="0.3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5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</row>
    <row r="258" spans="1:23" x14ac:dyDescent="0.3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5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</row>
    <row r="259" spans="1:23" x14ac:dyDescent="0.3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5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</row>
    <row r="260" spans="1:23" x14ac:dyDescent="0.3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5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</row>
    <row r="261" spans="1:23" x14ac:dyDescent="0.3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5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</row>
    <row r="262" spans="1:23" x14ac:dyDescent="0.3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5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</row>
    <row r="263" spans="1:23" x14ac:dyDescent="0.3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5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</row>
    <row r="264" spans="1:23" x14ac:dyDescent="0.3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5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</row>
    <row r="265" spans="1:23" x14ac:dyDescent="0.3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5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</row>
    <row r="266" spans="1:23" x14ac:dyDescent="0.3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5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</row>
    <row r="267" spans="1:23" x14ac:dyDescent="0.3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5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</row>
    <row r="268" spans="1:23" x14ac:dyDescent="0.3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5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</row>
    <row r="269" spans="1:23" x14ac:dyDescent="0.3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5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</row>
    <row r="270" spans="1:23" x14ac:dyDescent="0.3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5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</row>
    <row r="271" spans="1:23" x14ac:dyDescent="0.3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5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</row>
    <row r="272" spans="1:23" x14ac:dyDescent="0.3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5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</row>
    <row r="273" spans="1:23" x14ac:dyDescent="0.3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5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</row>
    <row r="274" spans="1:23" x14ac:dyDescent="0.3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5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</row>
    <row r="275" spans="1:23" x14ac:dyDescent="0.3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5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</row>
    <row r="276" spans="1:23" x14ac:dyDescent="0.3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5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</row>
    <row r="277" spans="1:23" x14ac:dyDescent="0.3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5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</row>
    <row r="278" spans="1:23" x14ac:dyDescent="0.3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5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</row>
    <row r="279" spans="1:23" x14ac:dyDescent="0.3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5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</row>
    <row r="280" spans="1:23" x14ac:dyDescent="0.3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5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</row>
    <row r="281" spans="1:23" x14ac:dyDescent="0.3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5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</row>
    <row r="282" spans="1:23" x14ac:dyDescent="0.3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5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</row>
    <row r="283" spans="1:23" x14ac:dyDescent="0.3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5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</row>
    <row r="284" spans="1:23" x14ac:dyDescent="0.3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5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</row>
    <row r="285" spans="1:23" x14ac:dyDescent="0.3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5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</row>
    <row r="286" spans="1:23" x14ac:dyDescent="0.3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5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</row>
    <row r="287" spans="1:23" x14ac:dyDescent="0.3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5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</row>
    <row r="288" spans="1:23" x14ac:dyDescent="0.3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5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</row>
    <row r="289" spans="1:23" x14ac:dyDescent="0.3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5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</row>
    <row r="290" spans="1:23" x14ac:dyDescent="0.3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5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</row>
    <row r="291" spans="1:23" x14ac:dyDescent="0.3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5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</row>
    <row r="292" spans="1:23" x14ac:dyDescent="0.3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5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</row>
    <row r="293" spans="1:23" x14ac:dyDescent="0.3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5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</row>
    <row r="294" spans="1:23" x14ac:dyDescent="0.3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5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</row>
    <row r="295" spans="1:23" x14ac:dyDescent="0.3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5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</row>
    <row r="296" spans="1:23" x14ac:dyDescent="0.3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5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</row>
    <row r="297" spans="1:23" x14ac:dyDescent="0.3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5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</row>
    <row r="298" spans="1:23" x14ac:dyDescent="0.3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5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</row>
    <row r="299" spans="1:23" x14ac:dyDescent="0.3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5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</row>
    <row r="300" spans="1:23" x14ac:dyDescent="0.3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5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</row>
    <row r="301" spans="1:23" x14ac:dyDescent="0.3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5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</row>
    <row r="302" spans="1:23" x14ac:dyDescent="0.3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5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</row>
    <row r="303" spans="1:23" x14ac:dyDescent="0.3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5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</row>
    <row r="304" spans="1:23" x14ac:dyDescent="0.3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5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</row>
    <row r="305" spans="1:23" x14ac:dyDescent="0.3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5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</row>
    <row r="306" spans="1:23" x14ac:dyDescent="0.3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5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</row>
    <row r="307" spans="1:23" x14ac:dyDescent="0.3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5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</row>
    <row r="308" spans="1:23" x14ac:dyDescent="0.3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5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</row>
    <row r="309" spans="1:23" x14ac:dyDescent="0.3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5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</row>
    <row r="310" spans="1:23" x14ac:dyDescent="0.3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5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</row>
    <row r="311" spans="1:23" x14ac:dyDescent="0.3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5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</row>
    <row r="312" spans="1:23" x14ac:dyDescent="0.3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5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</row>
    <row r="313" spans="1:23" x14ac:dyDescent="0.3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5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</row>
    <row r="314" spans="1:23" x14ac:dyDescent="0.3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5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</row>
    <row r="315" spans="1:23" x14ac:dyDescent="0.3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5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</row>
    <row r="316" spans="1:23" x14ac:dyDescent="0.3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5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</row>
    <row r="317" spans="1:23" x14ac:dyDescent="0.3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5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</row>
    <row r="318" spans="1:23" x14ac:dyDescent="0.3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5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</row>
    <row r="319" spans="1:23" x14ac:dyDescent="0.3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5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</row>
    <row r="320" spans="1:23" x14ac:dyDescent="0.3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5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</row>
    <row r="321" spans="1:23" x14ac:dyDescent="0.3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5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</row>
    <row r="322" spans="1:23" x14ac:dyDescent="0.3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5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</row>
    <row r="323" spans="1:23" x14ac:dyDescent="0.3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5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</row>
    <row r="324" spans="1:23" x14ac:dyDescent="0.3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5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</row>
    <row r="325" spans="1:23" x14ac:dyDescent="0.3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5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</row>
    <row r="326" spans="1:23" x14ac:dyDescent="0.3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5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</row>
    <row r="327" spans="1:23" x14ac:dyDescent="0.3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5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</row>
    <row r="328" spans="1:23" x14ac:dyDescent="0.3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5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</row>
    <row r="329" spans="1:23" x14ac:dyDescent="0.3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5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</row>
    <row r="330" spans="1:23" x14ac:dyDescent="0.3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5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</row>
    <row r="331" spans="1:23" x14ac:dyDescent="0.3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5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</row>
    <row r="332" spans="1:23" x14ac:dyDescent="0.3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5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</row>
    <row r="333" spans="1:23" x14ac:dyDescent="0.3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5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</row>
    <row r="334" spans="1:23" x14ac:dyDescent="0.3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5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</row>
    <row r="335" spans="1:23" x14ac:dyDescent="0.3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5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</row>
    <row r="336" spans="1:23" x14ac:dyDescent="0.3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5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</row>
    <row r="337" spans="1:23" x14ac:dyDescent="0.3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5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</row>
    <row r="338" spans="1:23" x14ac:dyDescent="0.3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5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</row>
    <row r="339" spans="1:23" x14ac:dyDescent="0.3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5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</row>
    <row r="340" spans="1:23" x14ac:dyDescent="0.3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5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</row>
    <row r="341" spans="1:23" x14ac:dyDescent="0.3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5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</row>
    <row r="342" spans="1:23" x14ac:dyDescent="0.3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5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</row>
    <row r="343" spans="1:23" x14ac:dyDescent="0.3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5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</row>
    <row r="344" spans="1:23" x14ac:dyDescent="0.3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5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</row>
    <row r="345" spans="1:23" x14ac:dyDescent="0.3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5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</row>
    <row r="346" spans="1:23" x14ac:dyDescent="0.3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5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</row>
    <row r="347" spans="1:23" x14ac:dyDescent="0.3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5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</row>
    <row r="348" spans="1:23" x14ac:dyDescent="0.3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5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</row>
    <row r="349" spans="1:23" x14ac:dyDescent="0.3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5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</row>
    <row r="350" spans="1:23" x14ac:dyDescent="0.3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5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</row>
    <row r="351" spans="1:23" x14ac:dyDescent="0.3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5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</row>
    <row r="352" spans="1:23" x14ac:dyDescent="0.3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5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</row>
    <row r="353" spans="1:23" x14ac:dyDescent="0.3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5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</row>
    <row r="354" spans="1:23" x14ac:dyDescent="0.3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5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</row>
    <row r="355" spans="1:23" x14ac:dyDescent="0.3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5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</row>
    <row r="356" spans="1:23" x14ac:dyDescent="0.3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5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</row>
    <row r="357" spans="1:23" x14ac:dyDescent="0.3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5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</row>
    <row r="358" spans="1:23" x14ac:dyDescent="0.3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5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</row>
    <row r="359" spans="1:23" x14ac:dyDescent="0.3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5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</row>
    <row r="360" spans="1:23" x14ac:dyDescent="0.3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5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</row>
    <row r="361" spans="1:23" x14ac:dyDescent="0.3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5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</row>
    <row r="362" spans="1:23" x14ac:dyDescent="0.3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5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</row>
    <row r="363" spans="1:23" x14ac:dyDescent="0.3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5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</row>
    <row r="364" spans="1:23" x14ac:dyDescent="0.3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5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</row>
    <row r="365" spans="1:23" x14ac:dyDescent="0.3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5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</row>
    <row r="366" spans="1:23" x14ac:dyDescent="0.3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5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</row>
    <row r="367" spans="1:23" x14ac:dyDescent="0.3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5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</row>
    <row r="368" spans="1:23" x14ac:dyDescent="0.3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5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</row>
    <row r="369" spans="1:23" x14ac:dyDescent="0.3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5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</row>
    <row r="370" spans="1:23" x14ac:dyDescent="0.3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5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</row>
    <row r="371" spans="1:23" x14ac:dyDescent="0.3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5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</row>
    <row r="372" spans="1:23" x14ac:dyDescent="0.3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5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</row>
    <row r="373" spans="1:23" x14ac:dyDescent="0.3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5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</row>
    <row r="374" spans="1:23" x14ac:dyDescent="0.3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5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</row>
    <row r="375" spans="1:23" x14ac:dyDescent="0.3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5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</row>
    <row r="376" spans="1:23" x14ac:dyDescent="0.3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5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</row>
    <row r="377" spans="1:23" x14ac:dyDescent="0.3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5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</row>
    <row r="378" spans="1:23" x14ac:dyDescent="0.3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5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</row>
    <row r="379" spans="1:23" x14ac:dyDescent="0.3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5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</row>
    <row r="380" spans="1:23" x14ac:dyDescent="0.3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5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</row>
    <row r="381" spans="1:23" x14ac:dyDescent="0.3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5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</row>
    <row r="382" spans="1:23" x14ac:dyDescent="0.3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5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</row>
    <row r="383" spans="1:23" x14ac:dyDescent="0.3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5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</row>
    <row r="384" spans="1:23" x14ac:dyDescent="0.3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5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</row>
    <row r="385" spans="1:23" x14ac:dyDescent="0.3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5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</row>
    <row r="386" spans="1:23" x14ac:dyDescent="0.3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5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</row>
    <row r="387" spans="1:23" x14ac:dyDescent="0.3"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</row>
  </sheetData>
  <mergeCells count="7">
    <mergeCell ref="C10:E10"/>
    <mergeCell ref="C13:E13"/>
    <mergeCell ref="B2:F2"/>
    <mergeCell ref="D4:E4"/>
    <mergeCell ref="C6:E6"/>
    <mergeCell ref="C7:E7"/>
    <mergeCell ref="C9:E9"/>
  </mergeCells>
  <hyperlinks>
    <hyperlink ref="C7:E7" location="'Dépenses Matérielles'!A1" display="Se rendre à l'étape 1" xr:uid="{C3B27E83-6F77-426C-BFD7-FCF27FF6DE35}"/>
    <hyperlink ref="C10:E10" location="'Dépenses Immatérielles'!A1" display="Se rendre à l'étape 2" xr:uid="{7CE326E9-9B02-45C1-ACDB-329B31E30CC2}"/>
    <hyperlink ref="C13:E13" location="Synthèse!A1" display="Se rendre à la synthèse" xr:uid="{BDC0194A-7D67-4389-8577-462597378C8E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76EDE-74F7-4ADE-B704-0BA4F8010F1A}">
  <dimension ref="A1:AX60"/>
  <sheetViews>
    <sheetView topLeftCell="A13" zoomScale="90" zoomScaleNormal="90" workbookViewId="0">
      <selection activeCell="E30" sqref="E30"/>
    </sheetView>
  </sheetViews>
  <sheetFormatPr baseColWidth="10" defaultColWidth="11.44140625" defaultRowHeight="14.4" x14ac:dyDescent="0.3"/>
  <cols>
    <col min="1" max="1" width="35.33203125" bestFit="1" customWidth="1"/>
    <col min="2" max="2" width="35.33203125" customWidth="1"/>
    <col min="3" max="3" width="35.109375" customWidth="1"/>
    <col min="4" max="4" width="19.88671875" customWidth="1"/>
    <col min="5" max="6" width="24.6640625" customWidth="1"/>
    <col min="7" max="7" width="25.109375" customWidth="1"/>
    <col min="8" max="8" width="20.6640625" customWidth="1"/>
    <col min="9" max="9" width="25" customWidth="1"/>
    <col min="10" max="10" width="21.33203125" customWidth="1"/>
    <col min="11" max="11" width="22.88671875" customWidth="1"/>
    <col min="16" max="17" width="11.44140625" customWidth="1"/>
    <col min="18" max="18" width="31.5546875" customWidth="1"/>
    <col min="19" max="20" width="11.44140625" customWidth="1"/>
  </cols>
  <sheetData>
    <row r="1" spans="1:50" ht="22.2" thickBot="1" x14ac:dyDescent="0.35">
      <c r="A1" s="55"/>
      <c r="B1" s="130"/>
      <c r="C1" s="56" t="s">
        <v>8</v>
      </c>
      <c r="D1" s="77"/>
      <c r="E1" s="133"/>
      <c r="F1" s="25"/>
      <c r="G1" s="174" t="s">
        <v>7</v>
      </c>
      <c r="H1" s="175"/>
      <c r="I1" s="25"/>
      <c r="L1" s="57"/>
      <c r="M1" s="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4" spans="1:50" ht="45.75" customHeight="1" thickBot="1" x14ac:dyDescent="0.35">
      <c r="A4" s="184" t="s">
        <v>74</v>
      </c>
      <c r="B4" s="185"/>
      <c r="C4" s="185"/>
      <c r="D4" s="185"/>
      <c r="E4" s="185"/>
      <c r="F4" s="185"/>
      <c r="G4" s="185"/>
      <c r="H4" s="186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</row>
    <row r="5" spans="1:50" ht="15.75" customHeight="1" x14ac:dyDescent="0.3"/>
    <row r="6" spans="1:50" ht="15.75" customHeight="1" thickBot="1" x14ac:dyDescent="0.35"/>
    <row r="7" spans="1:50" ht="15.75" customHeight="1" x14ac:dyDescent="0.3">
      <c r="B7" s="194" t="s">
        <v>9</v>
      </c>
      <c r="C7" s="195"/>
      <c r="D7" s="200" t="s">
        <v>77</v>
      </c>
      <c r="E7" s="200"/>
      <c r="F7" s="201"/>
      <c r="G7" s="80"/>
      <c r="H7" s="1" t="s">
        <v>10</v>
      </c>
      <c r="I7" s="2"/>
      <c r="J7" s="80"/>
      <c r="K7" s="80"/>
      <c r="L7" s="80"/>
    </row>
    <row r="8" spans="1:50" ht="89.25" customHeight="1" thickBot="1" x14ac:dyDescent="0.35">
      <c r="B8" s="196"/>
      <c r="C8" s="197"/>
      <c r="D8" s="202"/>
      <c r="E8" s="202"/>
      <c r="F8" s="203"/>
      <c r="G8" s="80"/>
      <c r="H8" s="81" t="s">
        <v>11</v>
      </c>
      <c r="I8" s="4"/>
      <c r="J8" s="80"/>
      <c r="K8" s="80"/>
      <c r="L8" s="80"/>
    </row>
    <row r="9" spans="1:50" ht="30.75" customHeight="1" x14ac:dyDescent="0.3">
      <c r="B9" s="190" t="s">
        <v>12</v>
      </c>
      <c r="C9" s="192"/>
      <c r="D9" s="202"/>
      <c r="E9" s="202"/>
      <c r="F9" s="203"/>
      <c r="G9" s="80"/>
      <c r="H9" s="82" t="s">
        <v>13</v>
      </c>
      <c r="I9" s="4"/>
      <c r="J9" s="80"/>
      <c r="K9" s="80"/>
      <c r="L9" s="80"/>
    </row>
    <row r="10" spans="1:50" ht="29.4" thickBot="1" x14ac:dyDescent="0.35">
      <c r="B10" s="191"/>
      <c r="C10" s="193"/>
      <c r="D10" s="204"/>
      <c r="E10" s="204"/>
      <c r="F10" s="205"/>
      <c r="G10" s="80"/>
      <c r="H10" s="83" t="s">
        <v>14</v>
      </c>
      <c r="I10" s="3"/>
      <c r="J10" s="80"/>
      <c r="K10" s="80"/>
      <c r="L10" s="80"/>
    </row>
    <row r="11" spans="1:50" ht="15.75" customHeight="1" x14ac:dyDescent="0.3"/>
    <row r="12" spans="1:50" ht="8.25" customHeight="1" x14ac:dyDescent="0.3"/>
    <row r="13" spans="1:50" ht="32.25" customHeight="1" x14ac:dyDescent="0.3">
      <c r="E13" s="9" t="s">
        <v>15</v>
      </c>
      <c r="F13" s="54">
        <f>SUBTOTAL(9,F17:F55)</f>
        <v>548</v>
      </c>
      <c r="Q13" s="84"/>
      <c r="R13" s="2"/>
    </row>
    <row r="14" spans="1:50" ht="42.75" customHeight="1" x14ac:dyDescent="0.3">
      <c r="A14" s="210" t="s">
        <v>16</v>
      </c>
      <c r="B14" s="211"/>
      <c r="C14" s="211"/>
      <c r="D14" s="211"/>
      <c r="E14" s="211"/>
      <c r="F14" s="211"/>
      <c r="G14" s="211"/>
      <c r="H14" s="211"/>
      <c r="I14" s="211"/>
      <c r="J14" s="211"/>
      <c r="K14" s="211"/>
      <c r="L14" s="211"/>
      <c r="M14" s="211"/>
      <c r="N14" s="212"/>
      <c r="Q14" s="2"/>
      <c r="R14" s="70"/>
    </row>
    <row r="15" spans="1:50" ht="27" customHeight="1" x14ac:dyDescent="0.3">
      <c r="A15" s="206" t="s">
        <v>75</v>
      </c>
      <c r="B15" s="198" t="s">
        <v>72</v>
      </c>
      <c r="C15" s="208" t="s">
        <v>17</v>
      </c>
      <c r="D15" s="187" t="s">
        <v>76</v>
      </c>
      <c r="E15" s="189" t="s">
        <v>33</v>
      </c>
      <c r="F15" s="177"/>
      <c r="G15" s="176" t="s">
        <v>18</v>
      </c>
      <c r="H15" s="177"/>
      <c r="I15" s="176" t="s">
        <v>19</v>
      </c>
      <c r="J15" s="177"/>
      <c r="K15" s="178" t="s">
        <v>20</v>
      </c>
      <c r="L15" s="179"/>
      <c r="M15" s="179"/>
      <c r="N15" s="180"/>
      <c r="Q15" s="2"/>
      <c r="R15" s="70"/>
    </row>
    <row r="16" spans="1:50" ht="65.25" customHeight="1" x14ac:dyDescent="0.3">
      <c r="A16" s="207"/>
      <c r="B16" s="199"/>
      <c r="C16" s="209"/>
      <c r="D16" s="188"/>
      <c r="E16" s="75" t="s">
        <v>21</v>
      </c>
      <c r="F16" s="76" t="s">
        <v>22</v>
      </c>
      <c r="G16" s="76" t="s">
        <v>21</v>
      </c>
      <c r="H16" s="76" t="s">
        <v>23</v>
      </c>
      <c r="I16" s="76" t="s">
        <v>21</v>
      </c>
      <c r="J16" s="76" t="s">
        <v>23</v>
      </c>
      <c r="K16" s="181"/>
      <c r="L16" s="182"/>
      <c r="M16" s="182"/>
      <c r="N16" s="183"/>
      <c r="Q16" s="2"/>
      <c r="R16" s="2"/>
    </row>
    <row r="17" spans="1:14" ht="15.75" customHeight="1" x14ac:dyDescent="0.3">
      <c r="A17" s="74" t="s">
        <v>115</v>
      </c>
      <c r="B17" s="131" t="str">
        <f>IF(A17&lt;&gt;"",VLOOKUP(A17,Listes!$B$8:$D$26,3,FALSE),"")</f>
        <v>ABAT_1</v>
      </c>
      <c r="C17" s="11"/>
      <c r="D17" s="78"/>
      <c r="E17" s="11"/>
      <c r="F17" s="144">
        <v>20</v>
      </c>
      <c r="G17" s="10"/>
      <c r="H17" s="10"/>
      <c r="I17" s="10"/>
      <c r="J17" s="10"/>
      <c r="K17" s="171"/>
      <c r="L17" s="172"/>
      <c r="M17" s="172"/>
      <c r="N17" s="173"/>
    </row>
    <row r="18" spans="1:14" ht="15.75" customHeight="1" x14ac:dyDescent="0.3">
      <c r="A18" s="74" t="s">
        <v>123</v>
      </c>
      <c r="B18" s="131" t="str">
        <f>IF(A18&lt;&gt;"",VLOOKUP(A18,Listes!$B$8:$D$26,3,FALSE),"")</f>
        <v>TRACT_1</v>
      </c>
      <c r="C18" s="11"/>
      <c r="D18" s="78"/>
      <c r="E18" s="11"/>
      <c r="F18" s="11">
        <v>20</v>
      </c>
      <c r="G18" s="10"/>
      <c r="H18" s="10"/>
      <c r="I18" s="10"/>
      <c r="J18" s="10"/>
      <c r="K18" s="171"/>
      <c r="L18" s="172"/>
      <c r="M18" s="172"/>
      <c r="N18" s="173"/>
    </row>
    <row r="19" spans="1:14" x14ac:dyDescent="0.3">
      <c r="A19" s="74" t="s">
        <v>121</v>
      </c>
      <c r="B19" s="131" t="str">
        <f>IF(A19&lt;&gt;"",VLOOKUP(A19,Listes!$B$8:$D$26,3,FALSE),"")</f>
        <v>BROY_1</v>
      </c>
      <c r="C19" s="11"/>
      <c r="D19" s="78"/>
      <c r="E19" s="11"/>
      <c r="F19" s="11">
        <v>14</v>
      </c>
      <c r="G19" s="10"/>
      <c r="H19" s="10"/>
      <c r="I19" s="10"/>
      <c r="J19" s="10"/>
      <c r="K19" s="171"/>
      <c r="L19" s="172"/>
      <c r="M19" s="172"/>
      <c r="N19" s="173"/>
    </row>
    <row r="20" spans="1:14" x14ac:dyDescent="0.3">
      <c r="A20" s="74" t="s">
        <v>117</v>
      </c>
      <c r="B20" s="131" t="str">
        <f>IF(A20&lt;&gt;"",VLOOKUP(A20,Listes!$B$8:$D$26,3,FALSE),"")</f>
        <v>ABAT_2</v>
      </c>
      <c r="C20" s="11"/>
      <c r="D20" s="78"/>
      <c r="E20" s="11"/>
      <c r="F20" s="11">
        <v>30</v>
      </c>
      <c r="G20" s="10"/>
      <c r="H20" s="10"/>
      <c r="I20" s="10"/>
      <c r="J20" s="10"/>
      <c r="K20" s="171"/>
      <c r="L20" s="172"/>
      <c r="M20" s="172"/>
      <c r="N20" s="173"/>
    </row>
    <row r="21" spans="1:14" x14ac:dyDescent="0.3">
      <c r="A21" s="74" t="s">
        <v>118</v>
      </c>
      <c r="B21" s="131" t="str">
        <f>IF(A21&lt;&gt;"",VLOOKUP(A21,Listes!$B$8:$D$26,3,FALSE),"")</f>
        <v>ABAT_3</v>
      </c>
      <c r="C21" s="11"/>
      <c r="D21" s="78"/>
      <c r="E21" s="11"/>
      <c r="F21" s="11">
        <v>60</v>
      </c>
      <c r="G21" s="10"/>
      <c r="H21" s="10"/>
      <c r="I21" s="10"/>
      <c r="J21" s="10"/>
      <c r="K21" s="171"/>
      <c r="L21" s="172"/>
      <c r="M21" s="172"/>
      <c r="N21" s="173"/>
    </row>
    <row r="22" spans="1:14" x14ac:dyDescent="0.3">
      <c r="A22" s="74" t="s">
        <v>115</v>
      </c>
      <c r="B22" s="131" t="str">
        <f>IF(A22&lt;&gt;"",VLOOKUP(A22,Listes!$B$8:$D$26,3,FALSE),"")</f>
        <v>ABAT_1</v>
      </c>
      <c r="C22" s="11"/>
      <c r="D22" s="78"/>
      <c r="E22" s="11"/>
      <c r="F22" s="11">
        <v>25</v>
      </c>
      <c r="G22" s="10"/>
      <c r="H22" s="10"/>
      <c r="I22" s="10"/>
      <c r="J22" s="10"/>
      <c r="K22" s="171"/>
      <c r="L22" s="172"/>
      <c r="M22" s="172"/>
      <c r="N22" s="173"/>
    </row>
    <row r="23" spans="1:14" x14ac:dyDescent="0.3">
      <c r="A23" s="74" t="s">
        <v>120</v>
      </c>
      <c r="B23" s="131" t="str">
        <f>IF(A23&lt;&gt;"",VLOOKUP(A23,Listes!$B$8:$D$26,3,FALSE),"")</f>
        <v>MOB_1</v>
      </c>
      <c r="C23" s="11"/>
      <c r="D23" s="78"/>
      <c r="E23" s="11"/>
      <c r="F23" s="11">
        <v>15</v>
      </c>
      <c r="G23" s="10"/>
      <c r="H23" s="10"/>
      <c r="I23" s="10"/>
      <c r="J23" s="10"/>
      <c r="K23" s="171"/>
      <c r="L23" s="172"/>
      <c r="M23" s="172"/>
      <c r="N23" s="173"/>
    </row>
    <row r="24" spans="1:14" x14ac:dyDescent="0.3">
      <c r="A24" s="74" t="s">
        <v>138</v>
      </c>
      <c r="B24" s="131" t="str">
        <f>IF(A24&lt;&gt;"",VLOOKUP(A24,Listes!$B$8:$D$26,3,FALSE),"")</f>
        <v>BROY_1</v>
      </c>
      <c r="C24" s="11"/>
      <c r="D24" s="78"/>
      <c r="E24" s="11"/>
      <c r="F24" s="11">
        <v>12</v>
      </c>
      <c r="G24" s="10"/>
      <c r="H24" s="10"/>
      <c r="I24" s="10"/>
      <c r="J24" s="10"/>
      <c r="K24" s="171"/>
      <c r="L24" s="172"/>
      <c r="M24" s="172"/>
      <c r="N24" s="173"/>
    </row>
    <row r="25" spans="1:14" x14ac:dyDescent="0.3">
      <c r="A25" s="74" t="s">
        <v>124</v>
      </c>
      <c r="B25" s="131" t="str">
        <f>IF(A25&lt;&gt;"",VLOOKUP(A25,Listes!$B$8:$D$26,3,FALSE),"")</f>
        <v>DEBAR_1</v>
      </c>
      <c r="C25" s="11"/>
      <c r="D25" s="78"/>
      <c r="E25" s="11"/>
      <c r="F25" s="11">
        <v>40</v>
      </c>
      <c r="G25" s="10"/>
      <c r="H25" s="10"/>
      <c r="I25" s="10"/>
      <c r="J25" s="10"/>
      <c r="K25" s="171"/>
      <c r="L25" s="172"/>
      <c r="M25" s="172"/>
      <c r="N25" s="173"/>
    </row>
    <row r="26" spans="1:14" x14ac:dyDescent="0.3">
      <c r="A26" s="74" t="s">
        <v>125</v>
      </c>
      <c r="B26" s="131" t="str">
        <f>IF(A26&lt;&gt;"",VLOOKUP(A26,Listes!$B$8:$D$26,3,FALSE),"")</f>
        <v>DEBAR_2</v>
      </c>
      <c r="C26" s="11"/>
      <c r="D26" s="78"/>
      <c r="E26" s="11"/>
      <c r="F26" s="11">
        <v>10</v>
      </c>
      <c r="G26" s="10"/>
      <c r="H26" s="10"/>
      <c r="I26" s="10"/>
      <c r="J26" s="10"/>
      <c r="K26" s="171"/>
      <c r="L26" s="172"/>
      <c r="M26" s="172"/>
      <c r="N26" s="173"/>
    </row>
    <row r="27" spans="1:14" x14ac:dyDescent="0.3">
      <c r="A27" s="74" t="s">
        <v>109</v>
      </c>
      <c r="B27" s="131" t="str">
        <f>IF(A27&lt;&gt;"",VLOOKUP(A27,Listes!$B$8:$D$26,3,FALSE),"")</f>
        <v>DEBAR_2</v>
      </c>
      <c r="C27" s="11"/>
      <c r="D27" s="78"/>
      <c r="E27" s="11"/>
      <c r="F27" s="11">
        <v>20</v>
      </c>
      <c r="G27" s="10"/>
      <c r="H27" s="10"/>
      <c r="I27" s="10"/>
      <c r="J27" s="10"/>
      <c r="K27" s="171"/>
      <c r="L27" s="172"/>
      <c r="M27" s="172"/>
      <c r="N27" s="173"/>
    </row>
    <row r="28" spans="1:14" x14ac:dyDescent="0.3">
      <c r="A28" s="74" t="s">
        <v>139</v>
      </c>
      <c r="B28" s="131" t="str">
        <f>IF(A28&lt;&gt;"",VLOOKUP(A28,Listes!$B$8:$D$26,3,FALSE),"")</f>
        <v>EBAR_2</v>
      </c>
      <c r="C28" s="11"/>
      <c r="D28" s="78"/>
      <c r="E28" s="11"/>
      <c r="F28" s="11">
        <v>100</v>
      </c>
      <c r="G28" s="10"/>
      <c r="H28" s="10"/>
      <c r="I28" s="10"/>
      <c r="J28" s="10"/>
      <c r="K28" s="171"/>
      <c r="L28" s="172"/>
      <c r="M28" s="172"/>
      <c r="N28" s="173"/>
    </row>
    <row r="29" spans="1:14" x14ac:dyDescent="0.3">
      <c r="A29" s="74" t="s">
        <v>127</v>
      </c>
      <c r="B29" s="131" t="str">
        <f>IF(A29&lt;&gt;"",VLOOKUP(A29,Listes!$B$8:$D$26,3,FALSE),"")</f>
        <v>COMBI_1</v>
      </c>
      <c r="C29" s="11"/>
      <c r="D29" s="78"/>
      <c r="E29" s="11"/>
      <c r="F29" s="11">
        <v>30</v>
      </c>
      <c r="G29" s="10"/>
      <c r="H29" s="10"/>
      <c r="I29" s="10"/>
      <c r="J29" s="10"/>
      <c r="K29" s="171"/>
      <c r="L29" s="172"/>
      <c r="M29" s="172"/>
      <c r="N29" s="173"/>
    </row>
    <row r="30" spans="1:14" x14ac:dyDescent="0.3">
      <c r="A30" s="74" t="s">
        <v>128</v>
      </c>
      <c r="B30" s="131" t="str">
        <f>IF(A30&lt;&gt;"",VLOOKUP(A30,Listes!$B$8:$D$26,3,FALSE),"")</f>
        <v>TRACT_2</v>
      </c>
      <c r="C30" s="11"/>
      <c r="D30" s="79"/>
      <c r="E30" s="11"/>
      <c r="F30" s="11">
        <v>50</v>
      </c>
      <c r="G30" s="10"/>
      <c r="H30" s="10"/>
      <c r="I30" s="10"/>
      <c r="J30" s="10"/>
      <c r="K30" s="171"/>
      <c r="L30" s="172"/>
      <c r="M30" s="172"/>
      <c r="N30" s="173"/>
    </row>
    <row r="31" spans="1:14" x14ac:dyDescent="0.3">
      <c r="A31" s="74" t="s">
        <v>129</v>
      </c>
      <c r="B31" s="131" t="str">
        <f>IF(A31&lt;&gt;"",VLOOKUP(A31,Listes!$B$8:$D$26,3,FALSE),"")</f>
        <v>EQUI_ENV_1</v>
      </c>
      <c r="C31" s="11"/>
      <c r="D31" s="79"/>
      <c r="E31" s="11"/>
      <c r="F31" s="11">
        <v>25</v>
      </c>
      <c r="G31" s="10"/>
      <c r="H31" s="10"/>
      <c r="I31" s="10"/>
      <c r="J31" s="10"/>
      <c r="K31" s="171"/>
      <c r="L31" s="172"/>
      <c r="M31" s="172"/>
      <c r="N31" s="173"/>
    </row>
    <row r="32" spans="1:14" x14ac:dyDescent="0.3">
      <c r="A32" s="74" t="s">
        <v>130</v>
      </c>
      <c r="B32" s="131" t="str">
        <f>IF(A32&lt;&gt;"",VLOOKUP(A32,Listes!$B$8:$D$26,3,FALSE),"")</f>
        <v>EQUI_ENV_1</v>
      </c>
      <c r="C32" s="11"/>
      <c r="D32" s="79"/>
      <c r="E32" s="11"/>
      <c r="F32" s="11">
        <v>20</v>
      </c>
      <c r="G32" s="10"/>
      <c r="H32" s="10"/>
      <c r="I32" s="10"/>
      <c r="J32" s="10"/>
      <c r="K32" s="171"/>
      <c r="L32" s="172"/>
      <c r="M32" s="172"/>
      <c r="N32" s="173"/>
    </row>
    <row r="33" spans="1:14" x14ac:dyDescent="0.3">
      <c r="A33" s="74" t="s">
        <v>131</v>
      </c>
      <c r="B33" s="131" t="str">
        <f>IF(A33&lt;&gt;"",VLOOKUP(A33,Listes!$B$8:$D$26,3,FALSE),"")</f>
        <v>AUTR_MAT_1</v>
      </c>
      <c r="C33" s="11"/>
      <c r="D33" s="79"/>
      <c r="E33" s="11"/>
      <c r="F33" s="11">
        <v>45</v>
      </c>
      <c r="G33" s="10"/>
      <c r="H33" s="10"/>
      <c r="I33" s="10"/>
      <c r="J33" s="10"/>
      <c r="K33" s="171"/>
      <c r="L33" s="172"/>
      <c r="M33" s="172"/>
      <c r="N33" s="173"/>
    </row>
    <row r="34" spans="1:14" x14ac:dyDescent="0.3">
      <c r="A34" s="74" t="s">
        <v>132</v>
      </c>
      <c r="B34" s="131" t="str">
        <f>IF(A34&lt;&gt;"",VLOOKUP(A34,Listes!$B$8:$D$26,3,FALSE),"")</f>
        <v>INFO_1</v>
      </c>
      <c r="C34" s="11"/>
      <c r="D34" s="79"/>
      <c r="E34" s="11"/>
      <c r="F34" s="11">
        <v>12</v>
      </c>
      <c r="G34" s="10"/>
      <c r="H34" s="10"/>
      <c r="I34" s="10"/>
      <c r="J34" s="10"/>
      <c r="K34" s="171"/>
      <c r="L34" s="172"/>
      <c r="M34" s="172"/>
      <c r="N34" s="173"/>
    </row>
    <row r="35" spans="1:14" x14ac:dyDescent="0.3">
      <c r="A35" s="74"/>
      <c r="B35" s="131" t="str">
        <f>IF(A35&lt;&gt;"",VLOOKUP(A35,Listes!$B$8:$D$26,3,FALSE),"")</f>
        <v/>
      </c>
      <c r="C35" s="11"/>
      <c r="D35" s="79"/>
      <c r="E35" s="11"/>
      <c r="F35" s="11"/>
      <c r="G35" s="10"/>
      <c r="H35" s="10"/>
      <c r="I35" s="10"/>
      <c r="J35" s="10"/>
      <c r="K35" s="171"/>
      <c r="L35" s="172"/>
      <c r="M35" s="172"/>
      <c r="N35" s="173"/>
    </row>
    <row r="36" spans="1:14" x14ac:dyDescent="0.3">
      <c r="A36" s="74"/>
      <c r="B36" s="131" t="str">
        <f>IF(A36&lt;&gt;"",VLOOKUP(A36,Listes!$B$8:$D$26,3,FALSE),"")</f>
        <v/>
      </c>
      <c r="C36" s="11"/>
      <c r="D36" s="79"/>
      <c r="E36" s="11"/>
      <c r="F36" s="11"/>
      <c r="G36" s="10"/>
      <c r="H36" s="10"/>
      <c r="I36" s="10"/>
      <c r="J36" s="10"/>
      <c r="K36" s="171"/>
      <c r="L36" s="172"/>
      <c r="M36" s="172"/>
      <c r="N36" s="173"/>
    </row>
    <row r="37" spans="1:14" x14ac:dyDescent="0.3">
      <c r="A37" s="74"/>
      <c r="B37" s="131" t="str">
        <f>IF(A37&lt;&gt;"",VLOOKUP(A37,Listes!$B$8:$D$26,3,FALSE),"")</f>
        <v/>
      </c>
      <c r="C37" s="11"/>
      <c r="D37" s="79"/>
      <c r="E37" s="11"/>
      <c r="F37" s="11"/>
      <c r="G37" s="10"/>
      <c r="H37" s="10"/>
      <c r="I37" s="10"/>
      <c r="J37" s="10"/>
      <c r="K37" s="171"/>
      <c r="L37" s="172"/>
      <c r="M37" s="172"/>
      <c r="N37" s="173"/>
    </row>
    <row r="38" spans="1:14" x14ac:dyDescent="0.3">
      <c r="A38" s="74"/>
      <c r="B38" s="131" t="str">
        <f>IF(A38&lt;&gt;"",VLOOKUP(A38,Listes!$B$8:$D$26,3,FALSE),"")</f>
        <v/>
      </c>
      <c r="C38" s="11"/>
      <c r="D38" s="79"/>
      <c r="E38" s="11"/>
      <c r="F38" s="11"/>
      <c r="G38" s="10"/>
      <c r="H38" s="10"/>
      <c r="I38" s="10"/>
      <c r="J38" s="10"/>
      <c r="K38" s="171"/>
      <c r="L38" s="172"/>
      <c r="M38" s="172"/>
      <c r="N38" s="173"/>
    </row>
    <row r="39" spans="1:14" x14ac:dyDescent="0.3">
      <c r="A39" s="74"/>
      <c r="B39" s="131" t="str">
        <f>IF(A39&lt;&gt;"",VLOOKUP(A39,Listes!$B$8:$D$26,3,FALSE),"")</f>
        <v/>
      </c>
      <c r="C39" s="11"/>
      <c r="D39" s="79"/>
      <c r="E39" s="11"/>
      <c r="F39" s="11"/>
      <c r="G39" s="10"/>
      <c r="H39" s="10"/>
      <c r="I39" s="10"/>
      <c r="J39" s="10"/>
      <c r="K39" s="171"/>
      <c r="L39" s="172"/>
      <c r="M39" s="172"/>
      <c r="N39" s="173"/>
    </row>
    <row r="40" spans="1:14" x14ac:dyDescent="0.3">
      <c r="A40" s="74"/>
      <c r="B40" s="131" t="str">
        <f>IF(A40&lt;&gt;"",VLOOKUP(A40,Listes!$B$8:$D$26,3,FALSE),"")</f>
        <v/>
      </c>
      <c r="C40" s="11"/>
      <c r="D40" s="79"/>
      <c r="E40" s="11"/>
      <c r="F40" s="11"/>
      <c r="G40" s="10"/>
      <c r="H40" s="10"/>
      <c r="I40" s="10"/>
      <c r="J40" s="10"/>
      <c r="K40" s="171"/>
      <c r="L40" s="172"/>
      <c r="M40" s="172"/>
      <c r="N40" s="173"/>
    </row>
    <row r="41" spans="1:14" x14ac:dyDescent="0.3">
      <c r="A41" s="74"/>
      <c r="B41" s="131" t="str">
        <f>IF(A41&lt;&gt;"",VLOOKUP(A41,Listes!$B$8:$D$26,3,FALSE),"")</f>
        <v/>
      </c>
      <c r="C41" s="11"/>
      <c r="D41" s="79"/>
      <c r="E41" s="11"/>
      <c r="F41" s="11"/>
      <c r="G41" s="10"/>
      <c r="H41" s="10"/>
      <c r="I41" s="10"/>
      <c r="J41" s="10"/>
      <c r="K41" s="171"/>
      <c r="L41" s="172"/>
      <c r="M41" s="172"/>
      <c r="N41" s="173"/>
    </row>
    <row r="42" spans="1:14" x14ac:dyDescent="0.3">
      <c r="A42" s="74"/>
      <c r="B42" s="131" t="str">
        <f>IF(A42&lt;&gt;"",VLOOKUP(A42,Listes!$B$8:$D$26,3,FALSE),"")</f>
        <v/>
      </c>
      <c r="C42" s="11"/>
      <c r="D42" s="79"/>
      <c r="E42" s="11"/>
      <c r="F42" s="11"/>
      <c r="G42" s="10"/>
      <c r="H42" s="10"/>
      <c r="I42" s="10"/>
      <c r="J42" s="10"/>
      <c r="K42" s="171"/>
      <c r="L42" s="172"/>
      <c r="M42" s="172"/>
      <c r="N42" s="173"/>
    </row>
    <row r="43" spans="1:14" x14ac:dyDescent="0.3">
      <c r="A43" s="74"/>
      <c r="B43" s="131" t="str">
        <f>IF(A43&lt;&gt;"",VLOOKUP(A43,Listes!$B$8:$D$26,3,FALSE),"")</f>
        <v/>
      </c>
      <c r="C43" s="11"/>
      <c r="D43" s="79"/>
      <c r="E43" s="11"/>
      <c r="F43" s="11"/>
      <c r="G43" s="10"/>
      <c r="H43" s="10"/>
      <c r="I43" s="10"/>
      <c r="J43" s="10"/>
      <c r="K43" s="171"/>
      <c r="L43" s="172"/>
      <c r="M43" s="172"/>
      <c r="N43" s="173"/>
    </row>
    <row r="44" spans="1:14" x14ac:dyDescent="0.3">
      <c r="A44" s="74"/>
      <c r="B44" s="131" t="str">
        <f>IF(A44&lt;&gt;"",VLOOKUP(A44,Listes!$B$8:$D$26,3,FALSE),"")</f>
        <v/>
      </c>
      <c r="C44" s="11"/>
      <c r="D44" s="79"/>
      <c r="E44" s="11"/>
      <c r="F44" s="11"/>
      <c r="G44" s="10"/>
      <c r="H44" s="10"/>
      <c r="I44" s="10"/>
      <c r="J44" s="10"/>
      <c r="K44" s="171"/>
      <c r="L44" s="172"/>
      <c r="M44" s="172"/>
      <c r="N44" s="173"/>
    </row>
    <row r="45" spans="1:14" x14ac:dyDescent="0.3">
      <c r="A45" s="74"/>
      <c r="B45" s="131" t="str">
        <f>IF(A45&lt;&gt;"",VLOOKUP(A45,Listes!$B$8:$D$26,3,FALSE),"")</f>
        <v/>
      </c>
      <c r="C45" s="11"/>
      <c r="D45" s="79"/>
      <c r="E45" s="11"/>
      <c r="F45" s="11"/>
      <c r="G45" s="10"/>
      <c r="H45" s="10"/>
      <c r="I45" s="10"/>
      <c r="J45" s="10"/>
      <c r="K45" s="171"/>
      <c r="L45" s="172"/>
      <c r="M45" s="172"/>
      <c r="N45" s="173"/>
    </row>
    <row r="46" spans="1:14" x14ac:dyDescent="0.3">
      <c r="A46" s="74"/>
      <c r="B46" s="131" t="str">
        <f>IF(A46&lt;&gt;"",VLOOKUP(A46,Listes!$B$8:$D$26,3,FALSE),"")</f>
        <v/>
      </c>
      <c r="C46" s="11"/>
      <c r="D46" s="79"/>
      <c r="E46" s="11"/>
      <c r="F46" s="11"/>
      <c r="G46" s="10"/>
      <c r="H46" s="10"/>
      <c r="I46" s="10"/>
      <c r="J46" s="10"/>
      <c r="K46" s="171"/>
      <c r="L46" s="172"/>
      <c r="M46" s="172"/>
      <c r="N46" s="173"/>
    </row>
    <row r="47" spans="1:14" x14ac:dyDescent="0.3">
      <c r="A47" s="74"/>
      <c r="B47" s="131" t="str">
        <f>IF(A47&lt;&gt;"",VLOOKUP(A47,Listes!$B$8:$D$26,3,FALSE),"")</f>
        <v/>
      </c>
      <c r="C47" s="11"/>
      <c r="D47" s="79"/>
      <c r="E47" s="11"/>
      <c r="F47" s="11"/>
      <c r="G47" s="10"/>
      <c r="H47" s="10"/>
      <c r="I47" s="10"/>
      <c r="J47" s="10"/>
      <c r="K47" s="171"/>
      <c r="L47" s="172"/>
      <c r="M47" s="172"/>
      <c r="N47" s="173"/>
    </row>
    <row r="48" spans="1:14" x14ac:dyDescent="0.3">
      <c r="A48" s="74"/>
      <c r="B48" s="131" t="str">
        <f>IF(A48&lt;&gt;"",VLOOKUP(A48,Listes!$B$8:$D$26,3,FALSE),"")</f>
        <v/>
      </c>
      <c r="C48" s="11"/>
      <c r="D48" s="79"/>
      <c r="E48" s="11"/>
      <c r="F48" s="11"/>
      <c r="G48" s="10"/>
      <c r="H48" s="10"/>
      <c r="I48" s="10"/>
      <c r="J48" s="10"/>
      <c r="K48" s="171"/>
      <c r="L48" s="172"/>
      <c r="M48" s="172"/>
      <c r="N48" s="173"/>
    </row>
    <row r="49" spans="1:14" x14ac:dyDescent="0.3">
      <c r="A49" s="74"/>
      <c r="B49" s="131" t="str">
        <f>IF(A49&lt;&gt;"",VLOOKUP(A49,Listes!$B$8:$D$26,3,FALSE),"")</f>
        <v/>
      </c>
      <c r="C49" s="11"/>
      <c r="D49" s="79"/>
      <c r="E49" s="11"/>
      <c r="F49" s="11"/>
      <c r="G49" s="10"/>
      <c r="H49" s="10"/>
      <c r="I49" s="10"/>
      <c r="J49" s="10"/>
      <c r="K49" s="171"/>
      <c r="L49" s="172"/>
      <c r="M49" s="172"/>
      <c r="N49" s="173"/>
    </row>
    <row r="50" spans="1:14" x14ac:dyDescent="0.3">
      <c r="A50" s="74"/>
      <c r="B50" s="131" t="str">
        <f>IF(A50&lt;&gt;"",VLOOKUP(A50,Listes!$B$8:$D$26,3,FALSE),"")</f>
        <v/>
      </c>
      <c r="C50" s="11"/>
      <c r="D50" s="79"/>
      <c r="E50" s="11"/>
      <c r="F50" s="11"/>
      <c r="G50" s="10"/>
      <c r="H50" s="10"/>
      <c r="I50" s="10"/>
      <c r="J50" s="10"/>
      <c r="K50" s="171"/>
      <c r="L50" s="172"/>
      <c r="M50" s="172"/>
      <c r="N50" s="173"/>
    </row>
    <row r="51" spans="1:14" x14ac:dyDescent="0.3">
      <c r="A51" s="74"/>
      <c r="B51" s="131" t="str">
        <f>IF(A51&lt;&gt;"",VLOOKUP(A51,Listes!$B$8:$D$26,3,FALSE),"")</f>
        <v/>
      </c>
      <c r="C51" s="11"/>
      <c r="D51" s="79"/>
      <c r="E51" s="11"/>
      <c r="F51" s="11"/>
      <c r="G51" s="10"/>
      <c r="H51" s="10"/>
      <c r="I51" s="10"/>
      <c r="J51" s="10"/>
      <c r="K51" s="171"/>
      <c r="L51" s="172"/>
      <c r="M51" s="172"/>
      <c r="N51" s="173"/>
    </row>
    <row r="52" spans="1:14" x14ac:dyDescent="0.3">
      <c r="A52" s="74"/>
      <c r="B52" s="131" t="str">
        <f>IF(A52&lt;&gt;"",VLOOKUP(A52,Listes!$B$8:$D$26,3,FALSE),"")</f>
        <v/>
      </c>
      <c r="C52" s="11"/>
      <c r="D52" s="79"/>
      <c r="E52" s="11"/>
      <c r="F52" s="11"/>
      <c r="G52" s="10"/>
      <c r="H52" s="10"/>
      <c r="I52" s="10"/>
      <c r="J52" s="10"/>
      <c r="K52" s="171"/>
      <c r="L52" s="172"/>
      <c r="M52" s="172"/>
      <c r="N52" s="173"/>
    </row>
    <row r="53" spans="1:14" x14ac:dyDescent="0.3">
      <c r="A53" s="74"/>
      <c r="B53" s="131" t="str">
        <f>IF(A53&lt;&gt;"",VLOOKUP(A53,Listes!$B$8:$D$26,3,FALSE),"")</f>
        <v/>
      </c>
      <c r="C53" s="11"/>
      <c r="D53" s="79"/>
      <c r="E53" s="11"/>
      <c r="F53" s="11"/>
      <c r="G53" s="10"/>
      <c r="H53" s="10"/>
      <c r="I53" s="10"/>
      <c r="J53" s="10"/>
      <c r="K53" s="171"/>
      <c r="L53" s="172"/>
      <c r="M53" s="172"/>
      <c r="N53" s="173"/>
    </row>
    <row r="54" spans="1:14" x14ac:dyDescent="0.3">
      <c r="A54" s="74"/>
      <c r="B54" s="131" t="str">
        <f>IF(A54&lt;&gt;"",VLOOKUP(A54,Listes!$B$8:$D$26,3,FALSE),"")</f>
        <v/>
      </c>
      <c r="C54" s="11"/>
      <c r="D54" s="79"/>
      <c r="E54" s="11"/>
      <c r="F54" s="11"/>
      <c r="G54" s="10"/>
      <c r="H54" s="10"/>
      <c r="I54" s="10"/>
      <c r="J54" s="10"/>
      <c r="K54" s="171"/>
      <c r="L54" s="172"/>
      <c r="M54" s="172"/>
      <c r="N54" s="173"/>
    </row>
    <row r="55" spans="1:14" x14ac:dyDescent="0.3">
      <c r="A55" s="74"/>
      <c r="B55" s="131" t="str">
        <f>IF(A55&lt;&gt;"",VLOOKUP(A55,Listes!$B$8:$D$26,3,FALSE),"")</f>
        <v/>
      </c>
      <c r="C55" s="11"/>
      <c r="D55" s="79"/>
      <c r="E55" s="11"/>
      <c r="F55" s="11"/>
      <c r="G55" s="10"/>
      <c r="H55" s="10"/>
      <c r="I55" s="10"/>
      <c r="J55" s="10"/>
      <c r="K55" s="171"/>
      <c r="L55" s="172"/>
      <c r="M55" s="172"/>
      <c r="N55" s="173"/>
    </row>
    <row r="59" spans="1:14" ht="15.6" x14ac:dyDescent="0.3">
      <c r="C59" s="7"/>
      <c r="D59" s="7"/>
    </row>
    <row r="60" spans="1:14" ht="13.5" customHeight="1" x14ac:dyDescent="0.3">
      <c r="C60" s="8"/>
      <c r="D60" s="8"/>
    </row>
  </sheetData>
  <mergeCells count="54">
    <mergeCell ref="K20:N20"/>
    <mergeCell ref="A15:A16"/>
    <mergeCell ref="C15:C16"/>
    <mergeCell ref="A14:N14"/>
    <mergeCell ref="G15:H15"/>
    <mergeCell ref="K53:N53"/>
    <mergeCell ref="K54:N54"/>
    <mergeCell ref="K55:N55"/>
    <mergeCell ref="D7:F10"/>
    <mergeCell ref="K37:N37"/>
    <mergeCell ref="K38:N38"/>
    <mergeCell ref="K21:N21"/>
    <mergeCell ref="K22:N22"/>
    <mergeCell ref="K23:N23"/>
    <mergeCell ref="K24:N24"/>
    <mergeCell ref="K25:N25"/>
    <mergeCell ref="K26:N26"/>
    <mergeCell ref="K27:N27"/>
    <mergeCell ref="K28:N28"/>
    <mergeCell ref="K29:N29"/>
    <mergeCell ref="K19:N19"/>
    <mergeCell ref="K47:N47"/>
    <mergeCell ref="K48:N48"/>
    <mergeCell ref="K49:N49"/>
    <mergeCell ref="K51:N51"/>
    <mergeCell ref="K52:N52"/>
    <mergeCell ref="K50:N50"/>
    <mergeCell ref="K30:N30"/>
    <mergeCell ref="K31:N31"/>
    <mergeCell ref="K32:N32"/>
    <mergeCell ref="K39:N39"/>
    <mergeCell ref="K40:N40"/>
    <mergeCell ref="K43:N43"/>
    <mergeCell ref="K44:N44"/>
    <mergeCell ref="K33:N33"/>
    <mergeCell ref="K34:N34"/>
    <mergeCell ref="K35:N35"/>
    <mergeCell ref="K36:N36"/>
    <mergeCell ref="K45:N45"/>
    <mergeCell ref="K46:N46"/>
    <mergeCell ref="G1:H1"/>
    <mergeCell ref="I15:J15"/>
    <mergeCell ref="K15:N16"/>
    <mergeCell ref="K17:N17"/>
    <mergeCell ref="K18:N18"/>
    <mergeCell ref="A4:H4"/>
    <mergeCell ref="D15:D16"/>
    <mergeCell ref="E15:F15"/>
    <mergeCell ref="B9:B10"/>
    <mergeCell ref="C9:C10"/>
    <mergeCell ref="B7:C8"/>
    <mergeCell ref="B15:B16"/>
    <mergeCell ref="K41:N41"/>
    <mergeCell ref="K42:N42"/>
  </mergeCells>
  <conditionalFormatting sqref="G17:H55">
    <cfRule type="expression" dxfId="28" priority="2">
      <formula>$D17&gt;=2000</formula>
    </cfRule>
  </conditionalFormatting>
  <conditionalFormatting sqref="I17:J55">
    <cfRule type="expression" dxfId="27" priority="1">
      <formula>$D17&gt;=90000</formula>
    </cfRule>
  </conditionalFormatting>
  <conditionalFormatting sqref="K17:N55">
    <cfRule type="expression" dxfId="26" priority="31">
      <formula>#REF!&lt;&gt;MIN(F17,H17,J17)</formula>
    </cfRule>
  </conditionalFormatting>
  <hyperlinks>
    <hyperlink ref="C1" location="Menu!D4" display="Se rendre au menu" xr:uid="{E9F3C4C9-03B4-4910-A5AC-9A5E83AB3414}"/>
    <hyperlink ref="E1" location="'Dépenses Immatérielles'!A1" display="Se rendre à l'étape 2" xr:uid="{90B5DFAB-B44A-483B-88FB-FF90C5FCDB8B}"/>
    <hyperlink ref="G1:H1" location="Synthèse!A1" display="Se rendre à la synthèse" xr:uid="{315477AE-72EF-4392-AE71-C800BA5707F3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80521A-3E96-402F-9EA3-4F1B4E5CEB1F}">
          <x14:formula1>
            <xm:f>Listes!$B$8:$B$26</xm:f>
          </x14:formula1>
          <xm:sqref>A17:A55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44923-387D-49AF-BE65-DACE694DFF00}">
  <dimension ref="A1:L88"/>
  <sheetViews>
    <sheetView topLeftCell="B66" workbookViewId="0">
      <selection activeCell="D10" sqref="D10"/>
    </sheetView>
  </sheetViews>
  <sheetFormatPr baseColWidth="10" defaultColWidth="11.44140625" defaultRowHeight="14.4" x14ac:dyDescent="0.3"/>
  <cols>
    <col min="1" max="1" width="34.88671875" customWidth="1"/>
    <col min="2" max="2" width="26.109375" customWidth="1"/>
    <col min="3" max="3" width="34.6640625" customWidth="1"/>
    <col min="4" max="4" width="27.6640625" customWidth="1"/>
    <col min="5" max="5" width="24.6640625" customWidth="1"/>
    <col min="6" max="6" width="18" bestFit="1" customWidth="1"/>
    <col min="7" max="7" width="23.6640625" customWidth="1"/>
    <col min="8" max="8" width="20.33203125" customWidth="1"/>
    <col min="9" max="9" width="26.33203125" customWidth="1"/>
    <col min="10" max="10" width="20.88671875" customWidth="1"/>
    <col min="11" max="11" width="22.33203125" customWidth="1"/>
    <col min="12" max="12" width="24.44140625" customWidth="1"/>
  </cols>
  <sheetData>
    <row r="1" spans="1:12" ht="22.2" thickBot="1" x14ac:dyDescent="0.35">
      <c r="A1" s="237" t="s">
        <v>8</v>
      </c>
      <c r="B1" s="238"/>
      <c r="C1" s="24"/>
      <c r="D1" s="239" t="s">
        <v>3</v>
      </c>
      <c r="E1" s="240"/>
      <c r="F1" s="25"/>
      <c r="G1" s="239" t="s">
        <v>5</v>
      </c>
      <c r="H1" s="240"/>
      <c r="J1" s="174" t="s">
        <v>7</v>
      </c>
      <c r="K1" s="175"/>
      <c r="L1" s="13"/>
    </row>
    <row r="2" spans="1:12" x14ac:dyDescent="0.3">
      <c r="A2" s="26"/>
      <c r="B2" s="26"/>
      <c r="C2" s="13"/>
      <c r="D2" s="19"/>
      <c r="E2" s="19"/>
      <c r="F2" s="13"/>
      <c r="L2" s="13"/>
    </row>
    <row r="3" spans="1:12" ht="15" thickBot="1" x14ac:dyDescent="0.35">
      <c r="A3" s="27"/>
      <c r="B3" s="27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2" ht="26.25" customHeight="1" thickBot="1" x14ac:dyDescent="0.35">
      <c r="A4" s="51" t="s">
        <v>24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3"/>
    </row>
    <row r="5" spans="1:12" ht="18.600000000000001" thickBot="1" x14ac:dyDescent="0.4">
      <c r="A5" s="241" t="s">
        <v>25</v>
      </c>
      <c r="B5" s="241"/>
      <c r="C5" s="241"/>
      <c r="D5" s="242"/>
      <c r="E5" s="242"/>
      <c r="F5" s="242"/>
      <c r="G5" s="242"/>
      <c r="H5" s="242"/>
      <c r="I5" s="241"/>
      <c r="J5" s="241"/>
      <c r="K5" s="242"/>
      <c r="L5" s="241"/>
    </row>
    <row r="6" spans="1:12" ht="15" thickBot="1" x14ac:dyDescent="0.35">
      <c r="A6" s="216" t="s">
        <v>26</v>
      </c>
      <c r="B6" s="217"/>
      <c r="C6" s="217"/>
      <c r="D6" s="194" t="s">
        <v>27</v>
      </c>
      <c r="E6" s="219"/>
      <c r="F6" s="219"/>
      <c r="G6" s="219"/>
      <c r="H6" s="220"/>
      <c r="I6" s="2"/>
      <c r="J6" s="28"/>
      <c r="K6" s="128" t="s">
        <v>10</v>
      </c>
      <c r="L6" s="3"/>
    </row>
    <row r="7" spans="1:12" ht="67.5" customHeight="1" thickBot="1" x14ac:dyDescent="0.35">
      <c r="A7" s="218"/>
      <c r="B7" s="218"/>
      <c r="C7" s="218"/>
      <c r="D7" s="221"/>
      <c r="E7" s="217"/>
      <c r="F7" s="217"/>
      <c r="G7" s="217"/>
      <c r="H7" s="222"/>
      <c r="I7" s="29"/>
      <c r="J7" s="2"/>
      <c r="K7" s="30"/>
      <c r="L7" s="4" t="s">
        <v>28</v>
      </c>
    </row>
    <row r="8" spans="1:12" ht="48.75" customHeight="1" thickBot="1" x14ac:dyDescent="0.35">
      <c r="A8" s="224" t="s">
        <v>12</v>
      </c>
      <c r="B8" s="225"/>
      <c r="C8" s="31">
        <f>Menu!D4</f>
        <v>0</v>
      </c>
      <c r="D8" s="221"/>
      <c r="E8" s="217"/>
      <c r="F8" s="217"/>
      <c r="G8" s="217"/>
      <c r="H8" s="222"/>
      <c r="I8" s="29"/>
      <c r="J8" s="28"/>
      <c r="K8" s="32"/>
      <c r="L8" s="4" t="s">
        <v>11</v>
      </c>
    </row>
    <row r="9" spans="1:12" ht="43.5" customHeight="1" thickBot="1" x14ac:dyDescent="0.35">
      <c r="A9" s="226"/>
      <c r="B9" s="226"/>
      <c r="C9" s="33"/>
      <c r="D9" s="218"/>
      <c r="E9" s="218"/>
      <c r="F9" s="218"/>
      <c r="G9" s="218"/>
      <c r="H9" s="223"/>
      <c r="I9" s="3"/>
      <c r="J9" s="28"/>
      <c r="K9" s="5"/>
      <c r="L9" s="4" t="s">
        <v>13</v>
      </c>
    </row>
    <row r="10" spans="1:12" ht="35.25" customHeight="1" thickBot="1" x14ac:dyDescent="0.35">
      <c r="A10" s="26"/>
      <c r="B10" s="26"/>
      <c r="C10" s="19"/>
      <c r="D10" s="34"/>
      <c r="E10" s="34"/>
      <c r="F10" s="18"/>
      <c r="G10" s="35"/>
      <c r="H10" s="19"/>
      <c r="I10" s="13"/>
      <c r="J10" s="15"/>
      <c r="K10" s="6"/>
      <c r="L10" s="3" t="s">
        <v>29</v>
      </c>
    </row>
    <row r="11" spans="1:12" ht="21.6" thickBot="1" x14ac:dyDescent="0.35">
      <c r="A11" s="27"/>
      <c r="B11" s="27"/>
      <c r="C11" s="23"/>
      <c r="D11" s="36"/>
      <c r="E11" s="37" t="s">
        <v>30</v>
      </c>
      <c r="F11" s="38">
        <f>SUBTOTAL(9,F15:F88)</f>
        <v>3915</v>
      </c>
      <c r="G11" s="37" t="s">
        <v>31</v>
      </c>
      <c r="H11" s="38">
        <f>MIN(F11,(0.12*('Dépenses de matériels'!F13)))</f>
        <v>65.759999999999991</v>
      </c>
      <c r="I11" s="39"/>
      <c r="J11" s="40"/>
      <c r="K11" s="39"/>
    </row>
    <row r="12" spans="1:12" ht="28.5" customHeight="1" thickBot="1" x14ac:dyDescent="0.35">
      <c r="A12" s="231" t="s">
        <v>16</v>
      </c>
      <c r="B12" s="232"/>
      <c r="C12" s="232"/>
      <c r="D12" s="232"/>
      <c r="E12" s="232"/>
      <c r="F12" s="232"/>
      <c r="G12" s="232"/>
      <c r="H12" s="232"/>
      <c r="I12" s="232"/>
      <c r="J12" s="232"/>
      <c r="K12" s="233"/>
    </row>
    <row r="13" spans="1:12" x14ac:dyDescent="0.3">
      <c r="A13" s="227" t="s">
        <v>136</v>
      </c>
      <c r="B13" s="229" t="s">
        <v>72</v>
      </c>
      <c r="C13" s="213" t="s">
        <v>32</v>
      </c>
      <c r="D13" s="234" t="s">
        <v>33</v>
      </c>
      <c r="E13" s="235"/>
      <c r="F13" s="236"/>
      <c r="G13" s="213" t="s">
        <v>34</v>
      </c>
      <c r="H13" s="213"/>
      <c r="I13" s="213" t="s">
        <v>35</v>
      </c>
      <c r="J13" s="213"/>
      <c r="K13" s="214" t="s">
        <v>20</v>
      </c>
    </row>
    <row r="14" spans="1:12" ht="24" x14ac:dyDescent="0.3">
      <c r="A14" s="228"/>
      <c r="B14" s="199"/>
      <c r="C14" s="230"/>
      <c r="D14" s="249" t="s">
        <v>36</v>
      </c>
      <c r="E14" s="250"/>
      <c r="F14" s="41" t="s">
        <v>37</v>
      </c>
      <c r="G14" s="41" t="s">
        <v>36</v>
      </c>
      <c r="H14" s="41" t="s">
        <v>23</v>
      </c>
      <c r="I14" s="41" t="s">
        <v>36</v>
      </c>
      <c r="J14" s="41" t="s">
        <v>23</v>
      </c>
      <c r="K14" s="215"/>
    </row>
    <row r="15" spans="1:12" ht="24.6" customHeight="1" x14ac:dyDescent="0.3">
      <c r="A15" s="42" t="s">
        <v>134</v>
      </c>
      <c r="B15" s="158" t="str">
        <f>IF(A15&lt;&gt;"",VLOOKUP(A15,Listes!$B$26:$D$29,3,FALSE),"")</f>
        <v>IMM_2</v>
      </c>
      <c r="C15" s="43"/>
      <c r="D15" s="245"/>
      <c r="E15" s="246"/>
      <c r="F15" s="44">
        <v>100</v>
      </c>
      <c r="G15" s="45"/>
      <c r="H15" s="46"/>
      <c r="I15" s="45"/>
      <c r="J15" s="46"/>
      <c r="K15" s="45"/>
    </row>
    <row r="16" spans="1:12" ht="24.6" customHeight="1" x14ac:dyDescent="0.3">
      <c r="A16" s="42" t="s">
        <v>134</v>
      </c>
      <c r="B16" s="158" t="str">
        <f>IF(A16&lt;&gt;"",VLOOKUP(A16,Listes!$B$26:$D$29,3,FALSE),"")</f>
        <v>IMM_2</v>
      </c>
      <c r="C16" s="43"/>
      <c r="D16" s="243"/>
      <c r="E16" s="244"/>
      <c r="F16" s="44">
        <v>140</v>
      </c>
      <c r="G16" s="45"/>
      <c r="H16" s="46"/>
      <c r="I16" s="45"/>
      <c r="J16" s="46"/>
      <c r="K16" s="45"/>
    </row>
    <row r="17" spans="1:11" ht="43.2" x14ac:dyDescent="0.3">
      <c r="A17" s="42" t="s">
        <v>135</v>
      </c>
      <c r="B17" s="158" t="str">
        <f>IF(A17&lt;&gt;"",VLOOKUP(A17,Listes!$B$26:$D$29,3,FALSE),"")</f>
        <v>FR_GEN_1</v>
      </c>
      <c r="C17" s="43"/>
      <c r="D17" s="243"/>
      <c r="E17" s="244"/>
      <c r="F17" s="44">
        <v>20</v>
      </c>
      <c r="G17" s="45"/>
      <c r="H17" s="46"/>
      <c r="I17" s="45"/>
      <c r="J17" s="46"/>
      <c r="K17" s="45"/>
    </row>
    <row r="18" spans="1:11" ht="43.2" x14ac:dyDescent="0.3">
      <c r="A18" s="42" t="s">
        <v>135</v>
      </c>
      <c r="B18" s="158" t="str">
        <f>IF(A18&lt;&gt;"",VLOOKUP(A18,Listes!$B$26:$D$29,3,FALSE),"")</f>
        <v>FR_GEN_1</v>
      </c>
      <c r="C18" s="43"/>
      <c r="D18" s="243"/>
      <c r="E18" s="244"/>
      <c r="F18" s="44">
        <v>30</v>
      </c>
      <c r="G18" s="45"/>
      <c r="H18" s="46"/>
      <c r="I18" s="45"/>
      <c r="J18" s="46"/>
      <c r="K18" s="45"/>
    </row>
    <row r="19" spans="1:11" ht="43.2" x14ac:dyDescent="0.3">
      <c r="A19" s="42" t="s">
        <v>135</v>
      </c>
      <c r="B19" s="158" t="str">
        <f>IF(A19&lt;&gt;"",VLOOKUP(A19,Listes!$B$26:$D$29,3,FALSE),"")</f>
        <v>FR_GEN_1</v>
      </c>
      <c r="C19" s="43"/>
      <c r="D19" s="243"/>
      <c r="E19" s="244"/>
      <c r="F19" s="44">
        <v>45</v>
      </c>
      <c r="G19" s="45"/>
      <c r="H19" s="46"/>
      <c r="I19" s="45"/>
      <c r="J19" s="46"/>
      <c r="K19" s="45"/>
    </row>
    <row r="20" spans="1:11" ht="43.2" x14ac:dyDescent="0.3">
      <c r="A20" s="42" t="s">
        <v>135</v>
      </c>
      <c r="B20" s="158" t="str">
        <f>IF(A20&lt;&gt;"",VLOOKUP(A20,Listes!$B$26:$D$29,3,FALSE),"")</f>
        <v>FR_GEN_1</v>
      </c>
      <c r="C20" s="43"/>
      <c r="D20" s="243"/>
      <c r="E20" s="244"/>
      <c r="F20" s="44">
        <v>10</v>
      </c>
      <c r="G20" s="45"/>
      <c r="H20" s="46"/>
      <c r="I20" s="45"/>
      <c r="J20" s="46"/>
      <c r="K20" s="45"/>
    </row>
    <row r="21" spans="1:11" ht="43.2" x14ac:dyDescent="0.3">
      <c r="A21" s="42" t="s">
        <v>135</v>
      </c>
      <c r="B21" s="158" t="str">
        <f>IF(A21&lt;&gt;"",VLOOKUP(A21,Listes!$B$26:$D$29,3,FALSE),"")</f>
        <v>FR_GEN_1</v>
      </c>
      <c r="C21" s="43"/>
      <c r="D21" s="243"/>
      <c r="E21" s="244"/>
      <c r="F21" s="44">
        <v>20</v>
      </c>
      <c r="G21" s="45"/>
      <c r="H21" s="46"/>
      <c r="I21" s="45"/>
      <c r="J21" s="46"/>
      <c r="K21" s="45"/>
    </row>
    <row r="22" spans="1:11" ht="43.2" x14ac:dyDescent="0.3">
      <c r="A22" s="42" t="s">
        <v>135</v>
      </c>
      <c r="B22" s="158" t="str">
        <f>IF(A22&lt;&gt;"",VLOOKUP(A22,Listes!$B$26:$D$29,3,FALSE),"")</f>
        <v>FR_GEN_1</v>
      </c>
      <c r="C22" s="43"/>
      <c r="D22" s="243"/>
      <c r="E22" s="244"/>
      <c r="F22" s="44">
        <v>30</v>
      </c>
      <c r="G22" s="45"/>
      <c r="H22" s="46"/>
      <c r="I22" s="45"/>
      <c r="J22" s="46"/>
      <c r="K22" s="45"/>
    </row>
    <row r="23" spans="1:11" ht="43.2" x14ac:dyDescent="0.3">
      <c r="A23" s="42" t="s">
        <v>135</v>
      </c>
      <c r="B23" s="158" t="str">
        <f>IF(A23&lt;&gt;"",VLOOKUP(A23,Listes!$B$26:$D$29,3,FALSE),"")</f>
        <v>FR_GEN_1</v>
      </c>
      <c r="C23" s="43"/>
      <c r="D23" s="243"/>
      <c r="E23" s="244"/>
      <c r="F23" s="44">
        <v>45</v>
      </c>
      <c r="G23" s="45"/>
      <c r="H23" s="46"/>
      <c r="I23" s="45"/>
      <c r="J23" s="46"/>
      <c r="K23" s="45"/>
    </row>
    <row r="24" spans="1:11" ht="43.2" x14ac:dyDescent="0.3">
      <c r="A24" s="42" t="s">
        <v>135</v>
      </c>
      <c r="B24" s="158" t="str">
        <f>IF(A24&lt;&gt;"",VLOOKUP(A24,Listes!$B$26:$D$29,3,FALSE),"")</f>
        <v>FR_GEN_1</v>
      </c>
      <c r="C24" s="43"/>
      <c r="D24" s="243"/>
      <c r="E24" s="244"/>
      <c r="F24" s="44">
        <v>12</v>
      </c>
      <c r="G24" s="45"/>
      <c r="H24" s="46"/>
      <c r="I24" s="45"/>
      <c r="J24" s="46"/>
      <c r="K24" s="45"/>
    </row>
    <row r="25" spans="1:11" ht="43.2" x14ac:dyDescent="0.3">
      <c r="A25" s="42" t="s">
        <v>135</v>
      </c>
      <c r="B25" s="158" t="str">
        <f>IF(A25&lt;&gt;"",VLOOKUP(A25,Listes!$B$26:$D$29,3,FALSE),"")</f>
        <v>FR_GEN_1</v>
      </c>
      <c r="C25" s="43"/>
      <c r="D25" s="243"/>
      <c r="E25" s="244"/>
      <c r="F25" s="44">
        <v>10</v>
      </c>
      <c r="G25" s="45"/>
      <c r="H25" s="46"/>
      <c r="I25" s="45"/>
      <c r="J25" s="46"/>
      <c r="K25" s="45"/>
    </row>
    <row r="26" spans="1:11" ht="43.2" x14ac:dyDescent="0.3">
      <c r="A26" s="42" t="s">
        <v>135</v>
      </c>
      <c r="B26" s="158" t="str">
        <f>IF(A26&lt;&gt;"",VLOOKUP(A26,Listes!$B$26:$D$29,3,FALSE),"")</f>
        <v>FR_GEN_1</v>
      </c>
      <c r="C26" s="43"/>
      <c r="D26" s="243"/>
      <c r="E26" s="244"/>
      <c r="F26" s="44">
        <v>20</v>
      </c>
      <c r="G26" s="45"/>
      <c r="H26" s="46"/>
      <c r="I26" s="45"/>
      <c r="J26" s="46"/>
      <c r="K26" s="45"/>
    </row>
    <row r="27" spans="1:11" ht="43.2" x14ac:dyDescent="0.3">
      <c r="A27" s="42" t="s">
        <v>135</v>
      </c>
      <c r="B27" s="158" t="str">
        <f>IF(A27&lt;&gt;"",VLOOKUP(A27,Listes!$B$26:$D$29,3,FALSE),"")</f>
        <v>FR_GEN_1</v>
      </c>
      <c r="C27" s="43"/>
      <c r="D27" s="243"/>
      <c r="E27" s="244"/>
      <c r="F27" s="44">
        <v>30</v>
      </c>
      <c r="G27" s="45"/>
      <c r="H27" s="46"/>
      <c r="I27" s="45"/>
      <c r="J27" s="46"/>
      <c r="K27" s="45"/>
    </row>
    <row r="28" spans="1:11" ht="43.2" x14ac:dyDescent="0.3">
      <c r="A28" s="42" t="s">
        <v>135</v>
      </c>
      <c r="B28" s="158" t="str">
        <f>IF(A28&lt;&gt;"",VLOOKUP(A28,Listes!$B$26:$D$29,3,FALSE),"")</f>
        <v>FR_GEN_1</v>
      </c>
      <c r="C28" s="43"/>
      <c r="D28" s="243"/>
      <c r="E28" s="244"/>
      <c r="F28" s="44">
        <v>40</v>
      </c>
      <c r="G28" s="45"/>
      <c r="H28" s="46"/>
      <c r="I28" s="45"/>
      <c r="J28" s="46"/>
      <c r="K28" s="45"/>
    </row>
    <row r="29" spans="1:11" ht="43.2" x14ac:dyDescent="0.3">
      <c r="A29" s="42" t="s">
        <v>135</v>
      </c>
      <c r="B29" s="158" t="str">
        <f>IF(A29&lt;&gt;"",VLOOKUP(A29,Listes!$B$26:$D$29,3,FALSE),"")</f>
        <v>FR_GEN_1</v>
      </c>
      <c r="C29" s="43"/>
      <c r="D29" s="243"/>
      <c r="E29" s="244"/>
      <c r="F29" s="44">
        <v>50</v>
      </c>
      <c r="G29" s="45"/>
      <c r="H29" s="46"/>
      <c r="I29" s="45"/>
      <c r="J29" s="46"/>
      <c r="K29" s="45"/>
    </row>
    <row r="30" spans="1:11" ht="43.2" x14ac:dyDescent="0.3">
      <c r="A30" s="42" t="s">
        <v>135</v>
      </c>
      <c r="B30" s="158" t="str">
        <f>IF(A30&lt;&gt;"",VLOOKUP(A30,Listes!$B$26:$D$29,3,FALSE),"")</f>
        <v>FR_GEN_1</v>
      </c>
      <c r="C30" s="43"/>
      <c r="D30" s="243"/>
      <c r="E30" s="244"/>
      <c r="F30" s="44">
        <v>60</v>
      </c>
      <c r="G30" s="45"/>
      <c r="H30" s="46"/>
      <c r="I30" s="45"/>
      <c r="J30" s="46"/>
      <c r="K30" s="45"/>
    </row>
    <row r="31" spans="1:11" ht="43.2" x14ac:dyDescent="0.3">
      <c r="A31" s="42" t="s">
        <v>135</v>
      </c>
      <c r="B31" s="158" t="str">
        <f>IF(A31&lt;&gt;"",VLOOKUP(A31,Listes!$B$26:$D$29,3,FALSE),"")</f>
        <v>FR_GEN_1</v>
      </c>
      <c r="C31" s="43"/>
      <c r="D31" s="243"/>
      <c r="E31" s="244"/>
      <c r="F31" s="44">
        <v>80</v>
      </c>
      <c r="G31" s="45"/>
      <c r="H31" s="46"/>
      <c r="I31" s="45"/>
      <c r="J31" s="46"/>
      <c r="K31" s="45"/>
    </row>
    <row r="32" spans="1:11" ht="43.2" x14ac:dyDescent="0.3">
      <c r="A32" s="42" t="s">
        <v>135</v>
      </c>
      <c r="B32" s="158" t="str">
        <f>IF(A32&lt;&gt;"",VLOOKUP(A32,Listes!$B$26:$D$29,3,FALSE),"")</f>
        <v>FR_GEN_1</v>
      </c>
      <c r="C32" s="43"/>
      <c r="D32" s="243"/>
      <c r="E32" s="244"/>
      <c r="F32" s="44">
        <v>70</v>
      </c>
      <c r="G32" s="45"/>
      <c r="H32" s="46"/>
      <c r="I32" s="45"/>
      <c r="J32" s="46"/>
      <c r="K32" s="45"/>
    </row>
    <row r="33" spans="1:11" ht="43.2" x14ac:dyDescent="0.3">
      <c r="A33" s="42" t="s">
        <v>135</v>
      </c>
      <c r="B33" s="158" t="str">
        <f>IF(A33&lt;&gt;"",VLOOKUP(A33,Listes!$B$26:$D$29,3,FALSE),"")</f>
        <v>FR_GEN_1</v>
      </c>
      <c r="C33" s="43"/>
      <c r="D33" s="243"/>
      <c r="E33" s="244"/>
      <c r="F33" s="44">
        <v>10</v>
      </c>
      <c r="G33" s="45"/>
      <c r="H33" s="46"/>
      <c r="I33" s="45"/>
      <c r="J33" s="46"/>
      <c r="K33" s="45"/>
    </row>
    <row r="34" spans="1:11" ht="43.2" x14ac:dyDescent="0.3">
      <c r="A34" s="42" t="s">
        <v>135</v>
      </c>
      <c r="B34" s="158" t="str">
        <f>IF(A34&lt;&gt;"",VLOOKUP(A34,Listes!$B$26:$D$29,3,FALSE),"")</f>
        <v>FR_GEN_1</v>
      </c>
      <c r="C34" s="43"/>
      <c r="D34" s="243"/>
      <c r="E34" s="244"/>
      <c r="F34" s="44">
        <v>20</v>
      </c>
      <c r="G34" s="45"/>
      <c r="H34" s="46"/>
      <c r="I34" s="45"/>
      <c r="J34" s="46"/>
      <c r="K34" s="45"/>
    </row>
    <row r="35" spans="1:11" ht="43.2" x14ac:dyDescent="0.3">
      <c r="A35" s="42" t="s">
        <v>135</v>
      </c>
      <c r="B35" s="158" t="str">
        <f>IF(A35&lt;&gt;"",VLOOKUP(A35,Listes!$B$26:$D$29,3,FALSE),"")</f>
        <v>FR_GEN_1</v>
      </c>
      <c r="C35" s="43"/>
      <c r="D35" s="243"/>
      <c r="E35" s="244"/>
      <c r="F35" s="44">
        <v>80</v>
      </c>
      <c r="G35" s="45"/>
      <c r="H35" s="46"/>
      <c r="I35" s="45"/>
      <c r="J35" s="46"/>
      <c r="K35" s="45"/>
    </row>
    <row r="36" spans="1:11" ht="43.2" x14ac:dyDescent="0.3">
      <c r="A36" s="42" t="s">
        <v>135</v>
      </c>
      <c r="B36" s="158" t="str">
        <f>IF(A36&lt;&gt;"",VLOOKUP(A36,Listes!$B$26:$D$29,3,FALSE),"")</f>
        <v>FR_GEN_1</v>
      </c>
      <c r="C36" s="43"/>
      <c r="D36" s="243"/>
      <c r="E36" s="244"/>
      <c r="F36" s="44">
        <v>40</v>
      </c>
      <c r="G36" s="45"/>
      <c r="H36" s="46"/>
      <c r="I36" s="45"/>
      <c r="J36" s="46"/>
      <c r="K36" s="45"/>
    </row>
    <row r="37" spans="1:11" ht="43.2" x14ac:dyDescent="0.3">
      <c r="A37" s="42" t="s">
        <v>135</v>
      </c>
      <c r="B37" s="158" t="str">
        <f>IF(A37&lt;&gt;"",VLOOKUP(A37,Listes!$B$26:$D$29,3,FALSE),"")</f>
        <v>FR_GEN_1</v>
      </c>
      <c r="C37" s="43"/>
      <c r="D37" s="243"/>
      <c r="E37" s="244"/>
      <c r="F37" s="44">
        <v>60</v>
      </c>
      <c r="G37" s="45"/>
      <c r="H37" s="46"/>
      <c r="I37" s="45"/>
      <c r="J37" s="46"/>
      <c r="K37" s="45"/>
    </row>
    <row r="38" spans="1:11" ht="43.2" x14ac:dyDescent="0.3">
      <c r="A38" s="42" t="s">
        <v>135</v>
      </c>
      <c r="B38" s="158" t="str">
        <f>IF(A38&lt;&gt;"",VLOOKUP(A38,Listes!$B$26:$D$29,3,FALSE),"")</f>
        <v>FR_GEN_1</v>
      </c>
      <c r="C38" s="43"/>
      <c r="D38" s="243"/>
      <c r="E38" s="244"/>
      <c r="F38" s="44">
        <v>10</v>
      </c>
      <c r="G38" s="45"/>
      <c r="H38" s="46"/>
      <c r="I38" s="45"/>
      <c r="J38" s="46"/>
      <c r="K38" s="45"/>
    </row>
    <row r="39" spans="1:11" ht="43.2" x14ac:dyDescent="0.3">
      <c r="A39" s="42" t="s">
        <v>135</v>
      </c>
      <c r="B39" s="158" t="str">
        <f>IF(A39&lt;&gt;"",VLOOKUP(A39,Listes!$B$26:$D$29,3,FALSE),"")</f>
        <v>FR_GEN_1</v>
      </c>
      <c r="C39" s="43"/>
      <c r="D39" s="243"/>
      <c r="E39" s="244"/>
      <c r="F39" s="44">
        <v>20</v>
      </c>
      <c r="G39" s="45"/>
      <c r="H39" s="46"/>
      <c r="I39" s="45"/>
      <c r="J39" s="46"/>
      <c r="K39" s="45"/>
    </row>
    <row r="40" spans="1:11" ht="43.2" x14ac:dyDescent="0.3">
      <c r="A40" s="42" t="s">
        <v>135</v>
      </c>
      <c r="B40" s="158" t="str">
        <f>IF(A40&lt;&gt;"",VLOOKUP(A40,Listes!$B$26:$D$29,3,FALSE),"")</f>
        <v>FR_GEN_1</v>
      </c>
      <c r="C40" s="43"/>
      <c r="D40" s="243"/>
      <c r="E40" s="244"/>
      <c r="F40" s="44">
        <v>40</v>
      </c>
      <c r="G40" s="45"/>
      <c r="H40" s="46"/>
      <c r="I40" s="45"/>
      <c r="J40" s="46"/>
      <c r="K40" s="45"/>
    </row>
    <row r="41" spans="1:11" ht="43.2" x14ac:dyDescent="0.3">
      <c r="A41" s="42" t="s">
        <v>135</v>
      </c>
      <c r="B41" s="158" t="str">
        <f>IF(A41&lt;&gt;"",VLOOKUP(A41,Listes!$B$26:$D$29,3,FALSE),"")</f>
        <v>FR_GEN_1</v>
      </c>
      <c r="C41" s="43"/>
      <c r="D41" s="243"/>
      <c r="E41" s="244"/>
      <c r="F41" s="44">
        <v>60</v>
      </c>
      <c r="G41" s="45"/>
      <c r="H41" s="46"/>
      <c r="I41" s="45"/>
      <c r="J41" s="46"/>
      <c r="K41" s="45"/>
    </row>
    <row r="42" spans="1:11" ht="43.2" x14ac:dyDescent="0.3">
      <c r="A42" s="42" t="s">
        <v>135</v>
      </c>
      <c r="B42" s="158" t="str">
        <f>IF(A42&lt;&gt;"",VLOOKUP(A42,Listes!$B$26:$D$29,3,FALSE),"")</f>
        <v>FR_GEN_1</v>
      </c>
      <c r="C42" s="43"/>
      <c r="D42" s="243"/>
      <c r="E42" s="244"/>
      <c r="F42" s="44">
        <v>25</v>
      </c>
      <c r="G42" s="45"/>
      <c r="H42" s="46"/>
      <c r="I42" s="45"/>
      <c r="J42" s="46"/>
      <c r="K42" s="45"/>
    </row>
    <row r="43" spans="1:11" ht="43.2" x14ac:dyDescent="0.3">
      <c r="A43" s="42" t="s">
        <v>135</v>
      </c>
      <c r="B43" s="158" t="str">
        <f>IF(A43&lt;&gt;"",VLOOKUP(A43,Listes!$B$26:$D$29,3,FALSE),"")</f>
        <v>FR_GEN_1</v>
      </c>
      <c r="C43" s="43"/>
      <c r="D43" s="243"/>
      <c r="E43" s="244"/>
      <c r="F43" s="44">
        <v>45</v>
      </c>
      <c r="G43" s="45"/>
      <c r="H43" s="46"/>
      <c r="I43" s="45"/>
      <c r="J43" s="46"/>
      <c r="K43" s="45"/>
    </row>
    <row r="44" spans="1:11" ht="43.2" x14ac:dyDescent="0.3">
      <c r="A44" s="42" t="s">
        <v>135</v>
      </c>
      <c r="B44" s="158" t="str">
        <f>IF(A44&lt;&gt;"",VLOOKUP(A44,Listes!$B$26:$D$29,3,FALSE),"")</f>
        <v>FR_GEN_1</v>
      </c>
      <c r="C44" s="43"/>
      <c r="D44" s="243"/>
      <c r="E44" s="244"/>
      <c r="F44" s="44">
        <v>40</v>
      </c>
      <c r="G44" s="45"/>
      <c r="H44" s="46"/>
      <c r="I44" s="45"/>
      <c r="J44" s="46"/>
      <c r="K44" s="45"/>
    </row>
    <row r="45" spans="1:11" ht="43.2" x14ac:dyDescent="0.3">
      <c r="A45" s="42" t="s">
        <v>135</v>
      </c>
      <c r="B45" s="158" t="str">
        <f>IF(A45&lt;&gt;"",VLOOKUP(A45,Listes!$B$26:$D$29,3,FALSE),"")</f>
        <v>FR_GEN_1</v>
      </c>
      <c r="C45" s="43"/>
      <c r="D45" s="243"/>
      <c r="E45" s="244"/>
      <c r="F45" s="44">
        <v>55</v>
      </c>
      <c r="G45" s="45"/>
      <c r="H45" s="46"/>
      <c r="I45" s="45"/>
      <c r="J45" s="46"/>
      <c r="K45" s="45"/>
    </row>
    <row r="46" spans="1:11" ht="43.2" x14ac:dyDescent="0.3">
      <c r="A46" s="42" t="s">
        <v>135</v>
      </c>
      <c r="B46" s="158" t="str">
        <f>IF(A46&lt;&gt;"",VLOOKUP(A46,Listes!$B$26:$D$29,3,FALSE),"")</f>
        <v>FR_GEN_1</v>
      </c>
      <c r="C46" s="43"/>
      <c r="D46" s="243"/>
      <c r="E46" s="244"/>
      <c r="F46" s="44">
        <v>10</v>
      </c>
      <c r="G46" s="45"/>
      <c r="H46" s="46"/>
      <c r="I46" s="45"/>
      <c r="J46" s="46"/>
      <c r="K46" s="45"/>
    </row>
    <row r="47" spans="1:11" ht="43.2" x14ac:dyDescent="0.3">
      <c r="A47" s="42" t="s">
        <v>135</v>
      </c>
      <c r="B47" s="158" t="str">
        <f>IF(A47&lt;&gt;"",VLOOKUP(A47,Listes!$B$26:$D$29,3,FALSE),"")</f>
        <v>FR_GEN_1</v>
      </c>
      <c r="C47" s="43"/>
      <c r="D47" s="243"/>
      <c r="E47" s="244"/>
      <c r="F47" s="44">
        <v>20</v>
      </c>
      <c r="G47" s="45"/>
      <c r="H47" s="46"/>
      <c r="I47" s="45"/>
      <c r="J47" s="46"/>
      <c r="K47" s="45"/>
    </row>
    <row r="48" spans="1:11" ht="43.2" x14ac:dyDescent="0.3">
      <c r="A48" s="42" t="s">
        <v>135</v>
      </c>
      <c r="B48" s="158" t="str">
        <f>IF(A48&lt;&gt;"",VLOOKUP(A48,Listes!$B$26:$D$29,3,FALSE),"")</f>
        <v>FR_GEN_1</v>
      </c>
      <c r="C48" s="43"/>
      <c r="D48" s="243"/>
      <c r="E48" s="244"/>
      <c r="F48" s="44">
        <v>30</v>
      </c>
      <c r="G48" s="45"/>
      <c r="H48" s="46"/>
      <c r="I48" s="45"/>
      <c r="J48" s="46"/>
      <c r="K48" s="45"/>
    </row>
    <row r="49" spans="1:11" ht="43.2" x14ac:dyDescent="0.3">
      <c r="A49" s="42" t="s">
        <v>135</v>
      </c>
      <c r="B49" s="158" t="str">
        <f>IF(A49&lt;&gt;"",VLOOKUP(A49,Listes!$B$26:$D$29,3,FALSE),"")</f>
        <v>FR_GEN_1</v>
      </c>
      <c r="C49" s="43"/>
      <c r="D49" s="243"/>
      <c r="E49" s="244"/>
      <c r="F49" s="44">
        <v>45</v>
      </c>
      <c r="G49" s="45"/>
      <c r="H49" s="46"/>
      <c r="I49" s="45"/>
      <c r="J49" s="46"/>
      <c r="K49" s="45"/>
    </row>
    <row r="50" spans="1:11" ht="43.2" x14ac:dyDescent="0.3">
      <c r="A50" s="42" t="s">
        <v>135</v>
      </c>
      <c r="B50" s="158" t="str">
        <f>IF(A50&lt;&gt;"",VLOOKUP(A50,Listes!$B$26:$D$29,3,FALSE),"")</f>
        <v>FR_GEN_1</v>
      </c>
      <c r="C50" s="43"/>
      <c r="D50" s="243"/>
      <c r="E50" s="244"/>
      <c r="F50" s="44">
        <v>60</v>
      </c>
      <c r="G50" s="45"/>
      <c r="H50" s="46"/>
      <c r="I50" s="45"/>
      <c r="J50" s="46"/>
      <c r="K50" s="45"/>
    </row>
    <row r="51" spans="1:11" ht="43.2" x14ac:dyDescent="0.3">
      <c r="A51" s="42" t="s">
        <v>135</v>
      </c>
      <c r="B51" s="158" t="str">
        <f>IF(A51&lt;&gt;"",VLOOKUP(A51,Listes!$B$26:$D$29,3,FALSE),"")</f>
        <v>FR_GEN_1</v>
      </c>
      <c r="C51" s="43"/>
      <c r="D51" s="243"/>
      <c r="E51" s="244"/>
      <c r="F51" s="44">
        <v>50</v>
      </c>
      <c r="G51" s="45"/>
      <c r="H51" s="46"/>
      <c r="I51" s="45"/>
      <c r="J51" s="46"/>
      <c r="K51" s="45"/>
    </row>
    <row r="52" spans="1:11" ht="43.2" x14ac:dyDescent="0.3">
      <c r="A52" s="42" t="s">
        <v>135</v>
      </c>
      <c r="B52" s="158" t="str">
        <f>IF(A52&lt;&gt;"",VLOOKUP(A52,Listes!$B$26:$D$29,3,FALSE),"")</f>
        <v>FR_GEN_1</v>
      </c>
      <c r="C52" s="43"/>
      <c r="D52" s="243"/>
      <c r="E52" s="244"/>
      <c r="F52" s="44">
        <v>70</v>
      </c>
      <c r="G52" s="45"/>
      <c r="H52" s="46"/>
      <c r="I52" s="45"/>
      <c r="J52" s="46"/>
      <c r="K52" s="45"/>
    </row>
    <row r="53" spans="1:11" ht="43.2" x14ac:dyDescent="0.3">
      <c r="A53" s="42" t="s">
        <v>135</v>
      </c>
      <c r="B53" s="158" t="str">
        <f>IF(A53&lt;&gt;"",VLOOKUP(A53,Listes!$B$26:$D$29,3,FALSE),"")</f>
        <v>FR_GEN_1</v>
      </c>
      <c r="C53" s="43"/>
      <c r="D53" s="243"/>
      <c r="E53" s="244"/>
      <c r="F53" s="44">
        <v>80</v>
      </c>
      <c r="G53" s="45"/>
      <c r="H53" s="46"/>
      <c r="I53" s="45"/>
      <c r="J53" s="46"/>
      <c r="K53" s="45"/>
    </row>
    <row r="54" spans="1:11" ht="43.2" x14ac:dyDescent="0.3">
      <c r="A54" s="42" t="s">
        <v>135</v>
      </c>
      <c r="B54" s="158" t="str">
        <f>IF(A54&lt;&gt;"",VLOOKUP(A54,Listes!$B$26:$D$29,3,FALSE),"")</f>
        <v>FR_GEN_1</v>
      </c>
      <c r="C54" s="43"/>
      <c r="D54" s="243"/>
      <c r="E54" s="244"/>
      <c r="F54" s="44">
        <v>100</v>
      </c>
      <c r="G54" s="45"/>
      <c r="H54" s="46"/>
      <c r="I54" s="45"/>
      <c r="J54" s="46"/>
      <c r="K54" s="45"/>
    </row>
    <row r="55" spans="1:11" ht="43.2" x14ac:dyDescent="0.3">
      <c r="A55" s="42" t="s">
        <v>135</v>
      </c>
      <c r="B55" s="158" t="str">
        <f>IF(A55&lt;&gt;"",VLOOKUP(A55,Listes!$B$26:$D$29,3,FALSE),"")</f>
        <v>FR_GEN_1</v>
      </c>
      <c r="C55" s="43"/>
      <c r="D55" s="243"/>
      <c r="E55" s="244"/>
      <c r="F55" s="44">
        <v>25</v>
      </c>
      <c r="G55" s="45"/>
      <c r="H55" s="46"/>
      <c r="I55" s="45"/>
      <c r="J55" s="46"/>
      <c r="K55" s="45"/>
    </row>
    <row r="56" spans="1:11" ht="43.2" x14ac:dyDescent="0.3">
      <c r="A56" s="42" t="s">
        <v>135</v>
      </c>
      <c r="B56" s="158" t="str">
        <f>IF(A56&lt;&gt;"",VLOOKUP(A56,Listes!$B$26:$D$29,3,FALSE),"")</f>
        <v>FR_GEN_1</v>
      </c>
      <c r="C56" s="43"/>
      <c r="D56" s="243"/>
      <c r="E56" s="244"/>
      <c r="F56" s="44">
        <v>45</v>
      </c>
      <c r="G56" s="45"/>
      <c r="H56" s="46"/>
      <c r="I56" s="45"/>
      <c r="J56" s="46"/>
      <c r="K56" s="45"/>
    </row>
    <row r="57" spans="1:11" ht="43.2" x14ac:dyDescent="0.3">
      <c r="A57" s="42" t="s">
        <v>135</v>
      </c>
      <c r="B57" s="158" t="str">
        <f>IF(A57&lt;&gt;"",VLOOKUP(A57,Listes!$B$26:$D$29,3,FALSE),"")</f>
        <v>FR_GEN_1</v>
      </c>
      <c r="C57" s="43"/>
      <c r="D57" s="243"/>
      <c r="E57" s="244"/>
      <c r="F57" s="44">
        <v>50</v>
      </c>
      <c r="G57" s="45"/>
      <c r="H57" s="46"/>
      <c r="I57" s="45"/>
      <c r="J57" s="46"/>
      <c r="K57" s="45"/>
    </row>
    <row r="58" spans="1:11" ht="43.2" x14ac:dyDescent="0.3">
      <c r="A58" s="42" t="s">
        <v>135</v>
      </c>
      <c r="B58" s="158" t="str">
        <f>IF(A58&lt;&gt;"",VLOOKUP(A58,Listes!$B$26:$D$29,3,FALSE),"")</f>
        <v>FR_GEN_1</v>
      </c>
      <c r="C58" s="43"/>
      <c r="D58" s="243"/>
      <c r="E58" s="244"/>
      <c r="F58" s="44">
        <v>60</v>
      </c>
      <c r="G58" s="45"/>
      <c r="H58" s="46"/>
      <c r="I58" s="45"/>
      <c r="J58" s="46"/>
      <c r="K58" s="45"/>
    </row>
    <row r="59" spans="1:11" ht="43.2" x14ac:dyDescent="0.3">
      <c r="A59" s="42" t="s">
        <v>135</v>
      </c>
      <c r="B59" s="158" t="str">
        <f>IF(A59&lt;&gt;"",VLOOKUP(A59,Listes!$B$26:$D$29,3,FALSE),"")</f>
        <v>FR_GEN_1</v>
      </c>
      <c r="C59" s="43"/>
      <c r="D59" s="243"/>
      <c r="E59" s="244"/>
      <c r="F59" s="44">
        <v>70</v>
      </c>
      <c r="G59" s="45"/>
      <c r="H59" s="46"/>
      <c r="I59" s="45"/>
      <c r="J59" s="46"/>
      <c r="K59" s="45"/>
    </row>
    <row r="60" spans="1:11" ht="43.2" x14ac:dyDescent="0.3">
      <c r="A60" s="42" t="s">
        <v>135</v>
      </c>
      <c r="B60" s="158" t="str">
        <f>IF(A60&lt;&gt;"",VLOOKUP(A60,Listes!$B$26:$D$29,3,FALSE),"")</f>
        <v>FR_GEN_1</v>
      </c>
      <c r="C60" s="43"/>
      <c r="D60" s="243"/>
      <c r="E60" s="244"/>
      <c r="F60" s="44">
        <v>80</v>
      </c>
      <c r="G60" s="45"/>
      <c r="H60" s="46"/>
      <c r="I60" s="45"/>
      <c r="J60" s="46"/>
      <c r="K60" s="45"/>
    </row>
    <row r="61" spans="1:11" ht="43.2" x14ac:dyDescent="0.3">
      <c r="A61" s="42" t="s">
        <v>135</v>
      </c>
      <c r="B61" s="158" t="str">
        <f>IF(A61&lt;&gt;"",VLOOKUP(A61,Listes!$B$26:$D$29,3,FALSE),"")</f>
        <v>FR_GEN_1</v>
      </c>
      <c r="C61" s="43"/>
      <c r="D61" s="243"/>
      <c r="E61" s="244"/>
      <c r="F61" s="44">
        <v>100</v>
      </c>
      <c r="G61" s="45"/>
      <c r="H61" s="46"/>
      <c r="I61" s="45"/>
      <c r="J61" s="46"/>
      <c r="K61" s="45"/>
    </row>
    <row r="62" spans="1:11" ht="43.2" x14ac:dyDescent="0.3">
      <c r="A62" s="42" t="s">
        <v>135</v>
      </c>
      <c r="B62" s="158" t="str">
        <f>IF(A62&lt;&gt;"",VLOOKUP(A62,Listes!$B$26:$D$29,3,FALSE),"")</f>
        <v>FR_GEN_1</v>
      </c>
      <c r="C62" s="43"/>
      <c r="D62" s="243"/>
      <c r="E62" s="244"/>
      <c r="F62" s="44">
        <v>12</v>
      </c>
      <c r="G62" s="45"/>
      <c r="H62" s="46"/>
      <c r="I62" s="45"/>
      <c r="J62" s="46"/>
      <c r="K62" s="45"/>
    </row>
    <row r="63" spans="1:11" ht="43.2" x14ac:dyDescent="0.3">
      <c r="A63" s="42" t="s">
        <v>135</v>
      </c>
      <c r="B63" s="158" t="str">
        <f>IF(A63&lt;&gt;"",VLOOKUP(A63,Listes!$B$26:$D$29,3,FALSE),"")</f>
        <v>FR_GEN_1</v>
      </c>
      <c r="C63" s="43"/>
      <c r="D63" s="243"/>
      <c r="E63" s="244"/>
      <c r="F63" s="44">
        <v>147</v>
      </c>
      <c r="G63" s="45"/>
      <c r="H63" s="46"/>
      <c r="I63" s="45"/>
      <c r="J63" s="46"/>
      <c r="K63" s="45"/>
    </row>
    <row r="64" spans="1:11" ht="43.2" x14ac:dyDescent="0.3">
      <c r="A64" s="42" t="s">
        <v>135</v>
      </c>
      <c r="B64" s="158" t="str">
        <f>IF(A64&lt;&gt;"",VLOOKUP(A64,Listes!$B$26:$D$29,3,FALSE),"")</f>
        <v>FR_GEN_1</v>
      </c>
      <c r="C64" s="43"/>
      <c r="D64" s="243"/>
      <c r="E64" s="244"/>
      <c r="F64" s="44">
        <v>123</v>
      </c>
      <c r="G64" s="45"/>
      <c r="H64" s="46"/>
      <c r="I64" s="45"/>
      <c r="J64" s="46"/>
      <c r="K64" s="45"/>
    </row>
    <row r="65" spans="1:11" ht="43.2" x14ac:dyDescent="0.3">
      <c r="A65" s="42" t="s">
        <v>135</v>
      </c>
      <c r="B65" s="158" t="str">
        <f>IF(A65&lt;&gt;"",VLOOKUP(A65,Listes!$B$26:$D$29,3,FALSE),"")</f>
        <v>FR_GEN_1</v>
      </c>
      <c r="C65" s="43"/>
      <c r="D65" s="243"/>
      <c r="E65" s="244"/>
      <c r="F65" s="44">
        <v>120</v>
      </c>
      <c r="G65" s="45"/>
      <c r="H65" s="46"/>
      <c r="I65" s="45"/>
      <c r="J65" s="46"/>
      <c r="K65" s="45"/>
    </row>
    <row r="66" spans="1:11" ht="43.2" x14ac:dyDescent="0.3">
      <c r="A66" s="42" t="s">
        <v>135</v>
      </c>
      <c r="B66" s="158" t="str">
        <f>IF(A66&lt;&gt;"",VLOOKUP(A66,Listes!$B$26:$D$29,3,FALSE),"")</f>
        <v>FR_GEN_1</v>
      </c>
      <c r="C66" s="43"/>
      <c r="D66" s="243"/>
      <c r="E66" s="244"/>
      <c r="F66" s="44">
        <v>100</v>
      </c>
      <c r="G66" s="45"/>
      <c r="H66" s="46"/>
      <c r="I66" s="45"/>
      <c r="J66" s="46"/>
      <c r="K66" s="45"/>
    </row>
    <row r="67" spans="1:11" ht="43.2" x14ac:dyDescent="0.3">
      <c r="A67" s="42" t="s">
        <v>135</v>
      </c>
      <c r="B67" s="158" t="str">
        <f>IF(A67&lt;&gt;"",VLOOKUP(A67,Listes!$B$26:$D$29,3,FALSE),"")</f>
        <v>FR_GEN_1</v>
      </c>
      <c r="C67" s="43"/>
      <c r="D67" s="243"/>
      <c r="E67" s="244"/>
      <c r="F67" s="44">
        <v>50</v>
      </c>
      <c r="G67" s="45"/>
      <c r="H67" s="46"/>
      <c r="I67" s="45"/>
      <c r="J67" s="46"/>
      <c r="K67" s="45"/>
    </row>
    <row r="68" spans="1:11" x14ac:dyDescent="0.3">
      <c r="A68" s="42" t="s">
        <v>133</v>
      </c>
      <c r="B68" s="158" t="str">
        <f>IF(A68&lt;&gt;"",VLOOKUP(A68,Listes!$B$26:$D$29,3,FALSE),"")</f>
        <v>IMM_1</v>
      </c>
      <c r="C68" s="43"/>
      <c r="D68" s="243"/>
      <c r="E68" s="244"/>
      <c r="F68" s="44">
        <v>80</v>
      </c>
      <c r="G68" s="45"/>
      <c r="H68" s="46"/>
      <c r="I68" s="45"/>
      <c r="J68" s="46"/>
      <c r="K68" s="45"/>
    </row>
    <row r="69" spans="1:11" ht="43.2" x14ac:dyDescent="0.3">
      <c r="A69" s="42" t="s">
        <v>135</v>
      </c>
      <c r="B69" s="158" t="str">
        <f>IF(A69&lt;&gt;"",VLOOKUP(A69,Listes!$B$26:$D$29,3,FALSE),"")</f>
        <v>FR_GEN_1</v>
      </c>
      <c r="C69" s="43"/>
      <c r="D69" s="243"/>
      <c r="E69" s="244"/>
      <c r="F69" s="44">
        <v>70</v>
      </c>
      <c r="G69" s="45"/>
      <c r="H69" s="46"/>
      <c r="I69" s="45"/>
      <c r="J69" s="46"/>
      <c r="K69" s="45"/>
    </row>
    <row r="70" spans="1:11" ht="43.2" x14ac:dyDescent="0.3">
      <c r="A70" s="42" t="s">
        <v>135</v>
      </c>
      <c r="B70" s="158" t="str">
        <f>IF(A70&lt;&gt;"",VLOOKUP(A70,Listes!$B$26:$D$29,3,FALSE),"")</f>
        <v>FR_GEN_1</v>
      </c>
      <c r="C70" s="43"/>
      <c r="D70" s="243"/>
      <c r="E70" s="244"/>
      <c r="F70" s="44">
        <v>90</v>
      </c>
      <c r="G70" s="45"/>
      <c r="H70" s="46"/>
      <c r="I70" s="45"/>
      <c r="J70" s="46"/>
      <c r="K70" s="45"/>
    </row>
    <row r="71" spans="1:11" ht="43.2" x14ac:dyDescent="0.3">
      <c r="A71" s="42" t="s">
        <v>135</v>
      </c>
      <c r="B71" s="158" t="str">
        <f>IF(A71&lt;&gt;"",VLOOKUP(A71,Listes!$B$26:$D$29,3,FALSE),"")</f>
        <v>FR_GEN_1</v>
      </c>
      <c r="C71" s="43"/>
      <c r="D71" s="243"/>
      <c r="E71" s="244"/>
      <c r="F71" s="44">
        <v>45</v>
      </c>
      <c r="G71" s="45"/>
      <c r="H71" s="46"/>
      <c r="I71" s="45"/>
      <c r="J71" s="46"/>
      <c r="K71" s="45"/>
    </row>
    <row r="72" spans="1:11" ht="43.2" x14ac:dyDescent="0.3">
      <c r="A72" s="42" t="s">
        <v>135</v>
      </c>
      <c r="B72" s="158" t="str">
        <f>IF(A72&lt;&gt;"",VLOOKUP(A72,Listes!$B$26:$D$29,3,FALSE),"")</f>
        <v>FR_GEN_1</v>
      </c>
      <c r="C72" s="43"/>
      <c r="D72" s="243"/>
      <c r="E72" s="244"/>
      <c r="F72" s="44">
        <v>23</v>
      </c>
      <c r="G72" s="45"/>
      <c r="H72" s="46"/>
      <c r="I72" s="45"/>
      <c r="J72" s="46"/>
      <c r="K72" s="45"/>
    </row>
    <row r="73" spans="1:11" x14ac:dyDescent="0.3">
      <c r="A73" s="42" t="s">
        <v>134</v>
      </c>
      <c r="B73" s="158" t="str">
        <f>IF(A73&lt;&gt;"",VLOOKUP(A73,Listes!$B$26:$D$29,3,FALSE),"")</f>
        <v>IMM_2</v>
      </c>
      <c r="C73" s="43"/>
      <c r="D73" s="243"/>
      <c r="E73" s="244"/>
      <c r="F73" s="44">
        <v>45</v>
      </c>
      <c r="G73" s="45"/>
      <c r="H73" s="46"/>
      <c r="I73" s="45"/>
      <c r="J73" s="46"/>
      <c r="K73" s="45"/>
    </row>
    <row r="74" spans="1:11" ht="43.2" x14ac:dyDescent="0.3">
      <c r="A74" s="42" t="s">
        <v>135</v>
      </c>
      <c r="B74" s="158" t="str">
        <f>IF(A74&lt;&gt;"",VLOOKUP(A74,Listes!$B$26:$D$29,3,FALSE),"")</f>
        <v>FR_GEN_1</v>
      </c>
      <c r="C74" s="43"/>
      <c r="D74" s="243"/>
      <c r="E74" s="244"/>
      <c r="F74" s="44">
        <v>90</v>
      </c>
      <c r="G74" s="45"/>
      <c r="H74" s="46"/>
      <c r="I74" s="45"/>
      <c r="J74" s="46"/>
      <c r="K74" s="45"/>
    </row>
    <row r="75" spans="1:11" x14ac:dyDescent="0.3">
      <c r="A75" s="42" t="s">
        <v>133</v>
      </c>
      <c r="B75" s="158" t="str">
        <f>IF(A75&lt;&gt;"",VLOOKUP(A75,Listes!$B$26:$D$29,3,FALSE),"")</f>
        <v>IMM_1</v>
      </c>
      <c r="C75" s="43"/>
      <c r="D75" s="243"/>
      <c r="E75" s="244"/>
      <c r="F75" s="44">
        <v>70</v>
      </c>
      <c r="G75" s="45"/>
      <c r="H75" s="46"/>
      <c r="I75" s="45"/>
      <c r="J75" s="46"/>
      <c r="K75" s="45"/>
    </row>
    <row r="76" spans="1:11" ht="43.2" x14ac:dyDescent="0.3">
      <c r="A76" s="42" t="s">
        <v>135</v>
      </c>
      <c r="B76" s="158" t="str">
        <f>IF(A76&lt;&gt;"",VLOOKUP(A76,Listes!$B$26:$D$29,3,FALSE),"")</f>
        <v>FR_GEN_1</v>
      </c>
      <c r="C76" s="43"/>
      <c r="D76" s="243"/>
      <c r="E76" s="244"/>
      <c r="F76" s="44">
        <v>10</v>
      </c>
      <c r="G76" s="45"/>
      <c r="H76" s="46"/>
      <c r="I76" s="45"/>
      <c r="J76" s="46"/>
      <c r="K76" s="45"/>
    </row>
    <row r="77" spans="1:11" ht="43.2" x14ac:dyDescent="0.3">
      <c r="A77" s="42" t="s">
        <v>135</v>
      </c>
      <c r="B77" s="158" t="str">
        <f>IF(A77&lt;&gt;"",VLOOKUP(A77,Listes!$B$26:$D$29,3,FALSE),"")</f>
        <v>FR_GEN_1</v>
      </c>
      <c r="C77" s="43"/>
      <c r="D77" s="243"/>
      <c r="E77" s="244"/>
      <c r="F77" s="44">
        <v>50</v>
      </c>
      <c r="G77" s="45"/>
      <c r="H77" s="46"/>
      <c r="I77" s="45"/>
      <c r="J77" s="46"/>
      <c r="K77" s="45"/>
    </row>
    <row r="78" spans="1:11" ht="43.2" x14ac:dyDescent="0.3">
      <c r="A78" s="42" t="s">
        <v>135</v>
      </c>
      <c r="B78" s="158" t="str">
        <f>IF(A78&lt;&gt;"",VLOOKUP(A78,Listes!$B$26:$D$29,3,FALSE),"")</f>
        <v>FR_GEN_1</v>
      </c>
      <c r="C78" s="43"/>
      <c r="D78" s="243"/>
      <c r="E78" s="244"/>
      <c r="F78" s="44">
        <v>40</v>
      </c>
      <c r="G78" s="45"/>
      <c r="H78" s="46"/>
      <c r="I78" s="45"/>
      <c r="J78" s="46"/>
      <c r="K78" s="45"/>
    </row>
    <row r="79" spans="1:11" ht="43.2" x14ac:dyDescent="0.3">
      <c r="A79" s="42" t="s">
        <v>135</v>
      </c>
      <c r="B79" s="158" t="str">
        <f>IF(A79&lt;&gt;"",VLOOKUP(A79,Listes!$B$26:$D$29,3,FALSE),"")</f>
        <v>FR_GEN_1</v>
      </c>
      <c r="C79" s="43"/>
      <c r="D79" s="243"/>
      <c r="E79" s="244"/>
      <c r="F79" s="44">
        <v>60</v>
      </c>
      <c r="G79" s="45"/>
      <c r="H79" s="46"/>
      <c r="I79" s="45"/>
      <c r="J79" s="46"/>
      <c r="K79" s="45"/>
    </row>
    <row r="80" spans="1:11" ht="43.2" x14ac:dyDescent="0.3">
      <c r="A80" s="42" t="s">
        <v>135</v>
      </c>
      <c r="B80" s="158" t="str">
        <f>IF(A80&lt;&gt;"",VLOOKUP(A80,Listes!$B$26:$D$29,3,FALSE),"")</f>
        <v>FR_GEN_1</v>
      </c>
      <c r="C80" s="43"/>
      <c r="D80" s="243"/>
      <c r="E80" s="244"/>
      <c r="F80" s="44">
        <v>50</v>
      </c>
      <c r="G80" s="45"/>
      <c r="H80" s="46"/>
      <c r="I80" s="45"/>
      <c r="J80" s="46"/>
      <c r="K80" s="45"/>
    </row>
    <row r="81" spans="1:11" ht="43.2" x14ac:dyDescent="0.3">
      <c r="A81" s="42" t="s">
        <v>135</v>
      </c>
      <c r="B81" s="158" t="str">
        <f>IF(A81&lt;&gt;"",VLOOKUP(A81,Listes!$B$26:$D$29,3,FALSE),"")</f>
        <v>FR_GEN_1</v>
      </c>
      <c r="C81" s="43"/>
      <c r="D81" s="243"/>
      <c r="E81" s="244"/>
      <c r="F81" s="44">
        <v>41</v>
      </c>
      <c r="G81" s="45"/>
      <c r="H81" s="46"/>
      <c r="I81" s="45"/>
      <c r="J81" s="46"/>
      <c r="K81" s="45"/>
    </row>
    <row r="82" spans="1:11" ht="43.2" x14ac:dyDescent="0.3">
      <c r="A82" s="42" t="s">
        <v>135</v>
      </c>
      <c r="B82" s="158" t="str">
        <f>IF(A82&lt;&gt;"",VLOOKUP(A82,Listes!$B$26:$D$29,3,FALSE),"")</f>
        <v>FR_GEN_1</v>
      </c>
      <c r="C82" s="43"/>
      <c r="D82" s="243"/>
      <c r="E82" s="244"/>
      <c r="F82" s="44">
        <v>21</v>
      </c>
      <c r="G82" s="45"/>
      <c r="H82" s="46"/>
      <c r="I82" s="45"/>
      <c r="J82" s="46"/>
      <c r="K82" s="45"/>
    </row>
    <row r="83" spans="1:11" ht="43.2" x14ac:dyDescent="0.3">
      <c r="A83" s="42" t="s">
        <v>135</v>
      </c>
      <c r="B83" s="158" t="str">
        <f>IF(A83&lt;&gt;"",VLOOKUP(A83,Listes!$B$26:$D$29,3,FALSE),"")</f>
        <v>FR_GEN_1</v>
      </c>
      <c r="C83" s="43"/>
      <c r="D83" s="243"/>
      <c r="E83" s="244"/>
      <c r="F83" s="44">
        <v>30</v>
      </c>
      <c r="G83" s="45"/>
      <c r="H83" s="46"/>
      <c r="I83" s="45"/>
      <c r="J83" s="46"/>
      <c r="K83" s="45"/>
    </row>
    <row r="84" spans="1:11" ht="43.2" x14ac:dyDescent="0.3">
      <c r="A84" s="42" t="s">
        <v>135</v>
      </c>
      <c r="B84" s="158" t="str">
        <f>IF(A84&lt;&gt;"",VLOOKUP(A84,Listes!$B$26:$D$29,3,FALSE),"")</f>
        <v>FR_GEN_1</v>
      </c>
      <c r="C84" s="43"/>
      <c r="D84" s="243"/>
      <c r="E84" s="244"/>
      <c r="F84" s="44">
        <v>25</v>
      </c>
      <c r="G84" s="45"/>
      <c r="H84" s="46"/>
      <c r="I84" s="45"/>
      <c r="J84" s="46"/>
      <c r="K84" s="45"/>
    </row>
    <row r="85" spans="1:11" ht="43.2" x14ac:dyDescent="0.3">
      <c r="A85" s="42" t="s">
        <v>135</v>
      </c>
      <c r="B85" s="158" t="str">
        <f>IF(A85&lt;&gt;"",VLOOKUP(A85,Listes!$B$26:$D$29,3,FALSE),"")</f>
        <v>FR_GEN_1</v>
      </c>
      <c r="C85" s="43"/>
      <c r="D85" s="243"/>
      <c r="E85" s="244"/>
      <c r="F85" s="44">
        <v>71</v>
      </c>
      <c r="G85" s="45"/>
      <c r="H85" s="46"/>
      <c r="I85" s="45"/>
      <c r="J85" s="46"/>
      <c r="K85" s="45"/>
    </row>
    <row r="86" spans="1:11" ht="43.2" x14ac:dyDescent="0.3">
      <c r="A86" s="42" t="s">
        <v>135</v>
      </c>
      <c r="B86" s="158" t="str">
        <f>IF(A86&lt;&gt;"",VLOOKUP(A86,Listes!$B$26:$D$29,3,FALSE),"")</f>
        <v>FR_GEN_1</v>
      </c>
      <c r="C86" s="43"/>
      <c r="D86" s="243"/>
      <c r="E86" s="244"/>
      <c r="F86" s="44">
        <v>90</v>
      </c>
      <c r="G86" s="45"/>
      <c r="H86" s="46"/>
      <c r="I86" s="45"/>
      <c r="J86" s="46"/>
      <c r="K86" s="45"/>
    </row>
    <row r="87" spans="1:11" ht="43.2" x14ac:dyDescent="0.3">
      <c r="A87" s="42" t="s">
        <v>135</v>
      </c>
      <c r="B87" s="158" t="str">
        <f>IF(A87&lt;&gt;"",VLOOKUP(A87,Listes!$B$26:$D$29,3,FALSE),"")</f>
        <v>FR_GEN_1</v>
      </c>
      <c r="C87" s="43"/>
      <c r="D87" s="243"/>
      <c r="E87" s="244"/>
      <c r="F87" s="44">
        <v>80</v>
      </c>
      <c r="G87" s="45"/>
      <c r="H87" s="46"/>
      <c r="I87" s="45"/>
      <c r="J87" s="46"/>
      <c r="K87" s="45"/>
    </row>
    <row r="88" spans="1:11" ht="43.8" thickBot="1" x14ac:dyDescent="0.35">
      <c r="A88" s="42" t="s">
        <v>135</v>
      </c>
      <c r="B88" s="158" t="str">
        <f>IF(A88&lt;&gt;"",VLOOKUP(A88,Listes!$B$26:$D$29,3,FALSE),"")</f>
        <v>FR_GEN_1</v>
      </c>
      <c r="C88" s="47"/>
      <c r="D88" s="247"/>
      <c r="E88" s="248"/>
      <c r="F88" s="48">
        <v>70</v>
      </c>
      <c r="G88" s="49"/>
      <c r="H88" s="50"/>
      <c r="I88" s="49"/>
      <c r="J88" s="50"/>
      <c r="K88" s="49"/>
    </row>
  </sheetData>
  <mergeCells count="92">
    <mergeCell ref="D85:E85"/>
    <mergeCell ref="D86:E86"/>
    <mergeCell ref="D87:E87"/>
    <mergeCell ref="D88:E88"/>
    <mergeCell ref="D14:E14"/>
    <mergeCell ref="D80:E80"/>
    <mergeCell ref="D81:E81"/>
    <mergeCell ref="D82:E82"/>
    <mergeCell ref="D83:E83"/>
    <mergeCell ref="D84:E84"/>
    <mergeCell ref="D75:E75"/>
    <mergeCell ref="D76:E76"/>
    <mergeCell ref="D77:E77"/>
    <mergeCell ref="D78:E78"/>
    <mergeCell ref="D79:E79"/>
    <mergeCell ref="D70:E70"/>
    <mergeCell ref="D71:E71"/>
    <mergeCell ref="D72:E72"/>
    <mergeCell ref="D73:E73"/>
    <mergeCell ref="D74:E74"/>
    <mergeCell ref="D65:E65"/>
    <mergeCell ref="D66:E66"/>
    <mergeCell ref="D67:E67"/>
    <mergeCell ref="D68:E68"/>
    <mergeCell ref="D69:E69"/>
    <mergeCell ref="D60:E60"/>
    <mergeCell ref="D61:E61"/>
    <mergeCell ref="D62:E62"/>
    <mergeCell ref="D63:E63"/>
    <mergeCell ref="D64:E64"/>
    <mergeCell ref="D55:E55"/>
    <mergeCell ref="D56:E56"/>
    <mergeCell ref="D57:E57"/>
    <mergeCell ref="D58:E58"/>
    <mergeCell ref="D59:E59"/>
    <mergeCell ref="D50:E50"/>
    <mergeCell ref="D51:E51"/>
    <mergeCell ref="D52:E52"/>
    <mergeCell ref="D53:E53"/>
    <mergeCell ref="D54:E54"/>
    <mergeCell ref="D45:E45"/>
    <mergeCell ref="D46:E46"/>
    <mergeCell ref="D47:E47"/>
    <mergeCell ref="D48:E48"/>
    <mergeCell ref="D49:E49"/>
    <mergeCell ref="D40:E40"/>
    <mergeCell ref="D41:E41"/>
    <mergeCell ref="D42:E42"/>
    <mergeCell ref="D43:E43"/>
    <mergeCell ref="D44:E44"/>
    <mergeCell ref="D35:E35"/>
    <mergeCell ref="D36:E36"/>
    <mergeCell ref="D37:E37"/>
    <mergeCell ref="D38:E38"/>
    <mergeCell ref="D39:E39"/>
    <mergeCell ref="D30:E30"/>
    <mergeCell ref="D31:E31"/>
    <mergeCell ref="D32:E32"/>
    <mergeCell ref="D33:E33"/>
    <mergeCell ref="D34:E3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1:B1"/>
    <mergeCell ref="D1:E1"/>
    <mergeCell ref="G1:H1"/>
    <mergeCell ref="J1:K1"/>
    <mergeCell ref="A5:L5"/>
    <mergeCell ref="I13:J13"/>
    <mergeCell ref="K13:K14"/>
    <mergeCell ref="A6:C7"/>
    <mergeCell ref="D6:H9"/>
    <mergeCell ref="A8:B8"/>
    <mergeCell ref="A9:B9"/>
    <mergeCell ref="A13:A14"/>
    <mergeCell ref="B13:B14"/>
    <mergeCell ref="C13:C14"/>
    <mergeCell ref="G13:H13"/>
    <mergeCell ref="A12:K12"/>
    <mergeCell ref="D13:F13"/>
  </mergeCells>
  <conditionalFormatting sqref="A15:A88">
    <cfRule type="expression" dxfId="25" priority="6">
      <formula>$A15&gt;0</formula>
    </cfRule>
  </conditionalFormatting>
  <conditionalFormatting sqref="A15:D88">
    <cfRule type="expression" dxfId="24" priority="19">
      <formula>$F15&lt;1000</formula>
    </cfRule>
  </conditionalFormatting>
  <conditionalFormatting sqref="B15:B88">
    <cfRule type="expression" dxfId="23" priority="7">
      <formula>$B20&gt;0</formula>
    </cfRule>
  </conditionalFormatting>
  <conditionalFormatting sqref="C8">
    <cfRule type="expression" dxfId="22" priority="28">
      <formula>$C$8=0</formula>
    </cfRule>
  </conditionalFormatting>
  <conditionalFormatting sqref="C9">
    <cfRule type="expression" dxfId="21" priority="27">
      <formula>$C$9=0</formula>
    </cfRule>
  </conditionalFormatting>
  <conditionalFormatting sqref="C15:C88 F15:F88">
    <cfRule type="expression" dxfId="20" priority="17">
      <formula>$D15&gt;0</formula>
    </cfRule>
  </conditionalFormatting>
  <conditionalFormatting sqref="C15:C88">
    <cfRule type="expression" dxfId="19" priority="16">
      <formula>$C15&gt;0</formula>
    </cfRule>
  </conditionalFormatting>
  <conditionalFormatting sqref="C15:D88 F15:F88">
    <cfRule type="expression" dxfId="18" priority="18">
      <formula>$E15&gt;0</formula>
    </cfRule>
  </conditionalFormatting>
  <conditionalFormatting sqref="D15:D88 F15:F88">
    <cfRule type="expression" dxfId="17" priority="15">
      <formula>$C15&gt;0</formula>
    </cfRule>
  </conditionalFormatting>
  <conditionalFormatting sqref="D15:D88">
    <cfRule type="expression" dxfId="16" priority="14">
      <formula>$D15&gt;0</formula>
    </cfRule>
  </conditionalFormatting>
  <conditionalFormatting sqref="F15:F88">
    <cfRule type="expression" dxfId="15" priority="12">
      <formula>$F15&gt;0</formula>
    </cfRule>
    <cfRule type="expression" dxfId="14" priority="20">
      <formula>$F15&lt;1000</formula>
    </cfRule>
  </conditionalFormatting>
  <conditionalFormatting sqref="G15:G88">
    <cfRule type="expression" dxfId="13" priority="11">
      <formula>$G15&gt;0</formula>
    </cfRule>
  </conditionalFormatting>
  <conditionalFormatting sqref="G15:H88 C15:D88">
    <cfRule type="expression" dxfId="12" priority="22">
      <formula>$F15&lt;=90000</formula>
    </cfRule>
  </conditionalFormatting>
  <conditionalFormatting sqref="G15:H88">
    <cfRule type="expression" dxfId="11" priority="3">
      <formula>$C15&gt;=2000</formula>
    </cfRule>
  </conditionalFormatting>
  <conditionalFormatting sqref="G15:J88 C15:D88">
    <cfRule type="expression" dxfId="10" priority="23">
      <formula>$F15&gt;90000</formula>
    </cfRule>
  </conditionalFormatting>
  <conditionalFormatting sqref="G15:K88">
    <cfRule type="expression" dxfId="9" priority="21">
      <formula>$F15&lt;=1999.99</formula>
    </cfRule>
  </conditionalFormatting>
  <conditionalFormatting sqref="H15:H88">
    <cfRule type="expression" dxfId="8" priority="10">
      <formula>$H15&gt;0</formula>
    </cfRule>
  </conditionalFormatting>
  <conditionalFormatting sqref="I15:I88">
    <cfRule type="expression" dxfId="7" priority="9">
      <formula>$I15&gt;0</formula>
    </cfRule>
  </conditionalFormatting>
  <conditionalFormatting sqref="I15:J88">
    <cfRule type="expression" dxfId="6" priority="2">
      <formula>$C15&gt;=90000</formula>
    </cfRule>
  </conditionalFormatting>
  <conditionalFormatting sqref="J15:J88">
    <cfRule type="expression" dxfId="5" priority="8">
      <formula>$J15&gt;0</formula>
    </cfRule>
  </conditionalFormatting>
  <conditionalFormatting sqref="K15:K88">
    <cfRule type="expression" dxfId="4" priority="1">
      <formula>$C15&lt;&gt;MIN(F15:H15,J15)</formula>
    </cfRule>
  </conditionalFormatting>
  <hyperlinks>
    <hyperlink ref="A1" location="Menu!D4" display="Se rendre au menu" xr:uid="{6B6EA781-E3CC-43A0-9E76-38A78046C030}"/>
    <hyperlink ref="G1" location="'Dépenses d''autoconstruction'!A15" display="Se rendre à l'étape 3" xr:uid="{6B252473-FF3E-4651-89E1-B269BDBB6B4C}"/>
    <hyperlink ref="J1" location="'Synthèse à reporter'!A1" display="Se rendre à la synthèse" xr:uid="{AB64E5C1-F6E7-410A-9AE6-9CABF424B387}"/>
    <hyperlink ref="J1:K1" location="Synthèse!A1" display="Se rendre à la synthèse" xr:uid="{9BC1B746-3ADD-4442-B63E-66E963C90C0E}"/>
    <hyperlink ref="G1:H1" location="'Dépenses Immatérielles'!A1" display="Se rendre à l'étape 2" xr:uid="{93147608-0F22-4CD7-B6B5-74B30DFFD1AF}"/>
    <hyperlink ref="E1" location="'Dépenses Matérielles'!A1" display="Se rendre à l'étape 1" xr:uid="{6804F988-A951-4169-B72B-31E01E3387A6}"/>
    <hyperlink ref="D1" location="'Dépenses de Matériel'!A15" display="Se rendre à l'étape 1" xr:uid="{F05CD3B2-3CDE-4814-A444-021E7DEAF39A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2F74E6-D36F-4B69-AD14-8EA34C62B393}">
          <x14:formula1>
            <xm:f>Listes!$B$27:$B$29</xm:f>
          </x14:formula1>
          <xm:sqref>A15:A88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34D69-FB0A-43C4-B14E-85EA5D48FD61}">
  <dimension ref="A1:AL36"/>
  <sheetViews>
    <sheetView tabSelected="1" topLeftCell="A26" workbookViewId="0">
      <selection activeCell="B34" sqref="B34"/>
    </sheetView>
  </sheetViews>
  <sheetFormatPr baseColWidth="10" defaultColWidth="11.44140625" defaultRowHeight="14.4" x14ac:dyDescent="0.3"/>
  <cols>
    <col min="1" max="1" width="38" customWidth="1"/>
    <col min="2" max="2" width="14" customWidth="1"/>
    <col min="3" max="3" width="22.5546875" customWidth="1"/>
    <col min="4" max="4" width="45.44140625" customWidth="1"/>
    <col min="5" max="6" width="16.6640625" customWidth="1"/>
    <col min="8" max="8" width="25.5546875" customWidth="1"/>
    <col min="9" max="9" width="20.6640625" customWidth="1"/>
    <col min="10" max="10" width="20.88671875" customWidth="1"/>
    <col min="13" max="13" width="24.33203125" customWidth="1"/>
  </cols>
  <sheetData>
    <row r="1" spans="1:38" ht="34.5" customHeight="1" thickBot="1" x14ac:dyDescent="0.35">
      <c r="A1" s="56" t="s">
        <v>8</v>
      </c>
      <c r="B1" s="58"/>
      <c r="C1" s="174" t="s">
        <v>3</v>
      </c>
      <c r="D1" s="175"/>
      <c r="E1" s="58"/>
      <c r="F1" s="268" t="s">
        <v>5</v>
      </c>
      <c r="G1" s="269"/>
      <c r="H1" s="269"/>
      <c r="I1" s="269"/>
      <c r="J1" s="2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2"/>
      <c r="AL1" s="2"/>
    </row>
    <row r="2" spans="1:38" ht="15" thickBot="1" x14ac:dyDescent="0.35">
      <c r="A2" s="18"/>
      <c r="B2" s="14"/>
      <c r="C2" s="18"/>
      <c r="D2" s="18"/>
      <c r="E2" s="14"/>
      <c r="F2" s="18"/>
      <c r="G2" s="18"/>
      <c r="H2" s="18"/>
      <c r="I2" s="18"/>
      <c r="J2" s="59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3"/>
      <c r="AL2" s="2"/>
    </row>
    <row r="3" spans="1:38" ht="24.6" x14ac:dyDescent="0.3">
      <c r="A3" s="168" t="s">
        <v>38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70"/>
      <c r="N3" s="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2"/>
    </row>
    <row r="4" spans="1:38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2"/>
    </row>
    <row r="5" spans="1:38" ht="19.5" customHeight="1" x14ac:dyDescent="0.3">
      <c r="A5" s="13"/>
      <c r="B5" s="13"/>
      <c r="C5" s="13"/>
      <c r="D5" s="13"/>
      <c r="E5" s="13"/>
      <c r="F5" s="13"/>
      <c r="G5" s="13"/>
      <c r="H5" s="13"/>
      <c r="I5" s="14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2"/>
    </row>
    <row r="6" spans="1:38" x14ac:dyDescent="0.3">
      <c r="A6" s="14"/>
      <c r="B6" s="14"/>
      <c r="C6" s="14"/>
      <c r="D6" s="14"/>
      <c r="E6" s="13"/>
      <c r="F6" s="13"/>
      <c r="G6" s="13"/>
      <c r="H6" s="15"/>
      <c r="I6" s="128" t="s">
        <v>10</v>
      </c>
      <c r="J6" s="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2"/>
    </row>
    <row r="7" spans="1:38" ht="30.75" customHeight="1" x14ac:dyDescent="0.3">
      <c r="A7" s="279" t="s">
        <v>12</v>
      </c>
      <c r="B7" s="280"/>
      <c r="C7" s="260">
        <f>Menu!D4</f>
        <v>0</v>
      </c>
      <c r="D7" s="261"/>
      <c r="E7" s="3"/>
      <c r="F7" s="13"/>
      <c r="G7" s="13"/>
      <c r="H7" s="15"/>
      <c r="I7" s="60"/>
      <c r="J7" s="257" t="s">
        <v>28</v>
      </c>
      <c r="K7" s="258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2"/>
    </row>
    <row r="8" spans="1:38" ht="27.75" customHeight="1" x14ac:dyDescent="0.3">
      <c r="A8" s="255"/>
      <c r="B8" s="255"/>
      <c r="C8" s="256"/>
      <c r="D8" s="256"/>
      <c r="E8" s="29"/>
      <c r="F8" s="13"/>
      <c r="G8" s="13"/>
      <c r="H8" s="15"/>
      <c r="I8" s="32"/>
      <c r="J8" s="257" t="s">
        <v>11</v>
      </c>
      <c r="K8" s="258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2"/>
    </row>
    <row r="9" spans="1:38" ht="27.75" customHeight="1" x14ac:dyDescent="0.3">
      <c r="A9" s="19"/>
      <c r="B9" s="19"/>
      <c r="C9" s="19"/>
      <c r="D9" s="19"/>
      <c r="E9" s="13"/>
      <c r="F9" s="14"/>
      <c r="G9" s="14"/>
      <c r="H9" s="23"/>
      <c r="I9" s="6"/>
      <c r="J9" s="257" t="s">
        <v>29</v>
      </c>
      <c r="K9" s="258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2"/>
    </row>
    <row r="11" spans="1:38" ht="21" x14ac:dyDescent="0.3">
      <c r="A11" s="259" t="s">
        <v>39</v>
      </c>
      <c r="B11" s="259"/>
      <c r="C11" s="68"/>
      <c r="D11" s="68"/>
      <c r="K11" s="262" t="s">
        <v>40</v>
      </c>
      <c r="L11" s="262"/>
      <c r="M11" s="263"/>
    </row>
    <row r="12" spans="1:38" ht="34.200000000000003" customHeight="1" x14ac:dyDescent="0.3">
      <c r="A12" s="61" t="s">
        <v>41</v>
      </c>
      <c r="B12" s="62" t="s">
        <v>23</v>
      </c>
      <c r="D12" s="313" t="s">
        <v>42</v>
      </c>
      <c r="E12" s="314" t="s">
        <v>43</v>
      </c>
      <c r="F12" s="315"/>
      <c r="K12" s="14"/>
      <c r="L12" s="2"/>
      <c r="M12" s="71" t="s">
        <v>44</v>
      </c>
    </row>
    <row r="13" spans="1:38" ht="16.2" thickBot="1" x14ac:dyDescent="0.35">
      <c r="A13" s="63" t="s">
        <v>45</v>
      </c>
      <c r="B13" s="64">
        <f>'Dépenses de matériels'!F13</f>
        <v>548</v>
      </c>
      <c r="D13" s="316" t="s">
        <v>45</v>
      </c>
      <c r="E13" s="317"/>
      <c r="F13" s="318"/>
      <c r="K13" s="266" t="s">
        <v>46</v>
      </c>
      <c r="L13" s="267"/>
      <c r="M13" s="129">
        <f>B15</f>
        <v>613.76</v>
      </c>
    </row>
    <row r="14" spans="1:38" ht="31.8" thickBot="1" x14ac:dyDescent="0.35">
      <c r="A14" s="65" t="s">
        <v>47</v>
      </c>
      <c r="B14" s="66">
        <f>'Dépenses Immatérielles'!H11</f>
        <v>65.759999999999991</v>
      </c>
      <c r="D14" s="328" t="s">
        <v>115</v>
      </c>
      <c r="E14" s="319">
        <f>SUMIFS('Dépenses de matériels'!$F$17:$F$55,'Dépenses de matériels'!$A$17:$A$55,Synthèse!D14)</f>
        <v>45</v>
      </c>
      <c r="F14" s="320"/>
      <c r="K14" s="264" t="s">
        <v>48</v>
      </c>
      <c r="L14" s="265"/>
      <c r="M14" s="72">
        <v>0</v>
      </c>
    </row>
    <row r="15" spans="1:38" ht="16.2" thickBot="1" x14ac:dyDescent="0.35">
      <c r="A15" s="67" t="s">
        <v>30</v>
      </c>
      <c r="B15" s="69">
        <f>SUM(B13:B14)</f>
        <v>613.76</v>
      </c>
      <c r="D15" s="328" t="s">
        <v>116</v>
      </c>
      <c r="E15" s="319">
        <f>SUMIFS('Dépenses de matériels'!$F$17:$F$55,'Dépenses de matériels'!$A$17:$A$55,Synthèse!D15)</f>
        <v>0</v>
      </c>
      <c r="F15" s="320"/>
      <c r="K15" s="251" t="s">
        <v>49</v>
      </c>
      <c r="L15" s="252"/>
      <c r="M15" s="73">
        <v>0</v>
      </c>
    </row>
    <row r="16" spans="1:38" ht="16.2" thickBot="1" x14ac:dyDescent="0.35">
      <c r="A16" s="18"/>
      <c r="B16" s="18"/>
      <c r="C16" s="120"/>
      <c r="D16" s="328" t="s">
        <v>117</v>
      </c>
      <c r="E16" s="319">
        <f>SUMIFS('Dépenses de matériels'!$F$17:$F$55,'Dépenses de matériels'!$A$17:$A$55,Synthèse!D16)</f>
        <v>30</v>
      </c>
      <c r="F16" s="320"/>
      <c r="K16" s="253" t="s">
        <v>50</v>
      </c>
      <c r="L16" s="254"/>
      <c r="M16" s="122">
        <f>M13-(M14+M15)</f>
        <v>613.76</v>
      </c>
    </row>
    <row r="17" spans="1:15" ht="62.4" x14ac:dyDescent="0.3">
      <c r="A17" s="70"/>
      <c r="B17" s="70"/>
      <c r="C17" s="70"/>
      <c r="D17" s="328" t="str">
        <f>Listes!B11</f>
        <v xml:space="preserve"> - Pelles de type travaux publics « carénée forêt » sans retour possible à un usage de travaux publics et équipée de têtes d’abattage (de bûcheronnage)</v>
      </c>
      <c r="E17" s="319">
        <f>SUMIFS('Dépenses de matériels'!$F$17:$F$55,'Dépenses de matériels'!$A$17:$A$55,Synthèse!D17)</f>
        <v>60</v>
      </c>
      <c r="F17" s="320"/>
      <c r="K17" s="270"/>
      <c r="L17" s="271"/>
      <c r="M17" s="271"/>
      <c r="N17" s="271"/>
      <c r="O17" s="272"/>
    </row>
    <row r="18" spans="1:15" ht="62.4" x14ac:dyDescent="0.3">
      <c r="A18" s="70"/>
      <c r="B18" s="70"/>
      <c r="C18" s="70"/>
      <c r="D18" s="328" t="s">
        <v>120</v>
      </c>
      <c r="E18" s="319">
        <f>SUMIFS('Dépenses de matériels'!$F$17:$F$55,'Dépenses de matériels'!$A$17:$A$55,Synthèse!D18)</f>
        <v>15</v>
      </c>
      <c r="F18" s="320"/>
      <c r="K18" s="273"/>
      <c r="L18" s="274"/>
      <c r="M18" s="274"/>
      <c r="N18" s="274"/>
      <c r="O18" s="275"/>
    </row>
    <row r="19" spans="1:15" ht="15.6" x14ac:dyDescent="0.3">
      <c r="D19" s="328" t="s">
        <v>121</v>
      </c>
      <c r="E19" s="319">
        <f>SUMIFS('Dépenses de matériels'!$F$17:$F$55,'Dépenses de matériels'!$A$17:$A$55,Synthèse!D19)</f>
        <v>14</v>
      </c>
      <c r="F19" s="320"/>
      <c r="K19" s="273"/>
      <c r="L19" s="274"/>
      <c r="M19" s="274"/>
      <c r="N19" s="274"/>
      <c r="O19" s="275"/>
    </row>
    <row r="20" spans="1:15" ht="15.6" x14ac:dyDescent="0.3">
      <c r="D20" s="328" t="s">
        <v>138</v>
      </c>
      <c r="E20" s="319">
        <f>SUMIFS('Dépenses de matériels'!$F$17:$F$55,'Dépenses de matériels'!$A$17:$A$55,Synthèse!D20)</f>
        <v>12</v>
      </c>
      <c r="F20" s="320"/>
      <c r="K20" s="273"/>
      <c r="L20" s="274"/>
      <c r="M20" s="274"/>
      <c r="N20" s="274"/>
      <c r="O20" s="275"/>
    </row>
    <row r="21" spans="1:15" ht="46.8" x14ac:dyDescent="0.3">
      <c r="D21" s="328" t="s">
        <v>123</v>
      </c>
      <c r="E21" s="319">
        <f>SUMIFS('Dépenses de matériels'!$F$17:$F$55,'Dépenses de matériels'!$A$17:$A$55,Synthèse!D21)</f>
        <v>20</v>
      </c>
      <c r="F21" s="320"/>
      <c r="K21" s="273"/>
      <c r="L21" s="274"/>
      <c r="M21" s="274"/>
      <c r="N21" s="274"/>
      <c r="O21" s="275"/>
    </row>
    <row r="22" spans="1:15" ht="47.4" thickBot="1" x14ac:dyDescent="0.35">
      <c r="D22" s="328" t="s">
        <v>124</v>
      </c>
      <c r="E22" s="319">
        <f>SUMIFS('Dépenses de matériels'!$F$17:$F$55,'Dépenses de matériels'!$A$17:$A$55,Synthèse!D22)</f>
        <v>40</v>
      </c>
      <c r="F22" s="320"/>
      <c r="K22" s="276"/>
      <c r="L22" s="277"/>
      <c r="M22" s="277"/>
      <c r="N22" s="277"/>
      <c r="O22" s="278"/>
    </row>
    <row r="23" spans="1:15" ht="31.2" x14ac:dyDescent="0.3">
      <c r="D23" s="328" t="s">
        <v>125</v>
      </c>
      <c r="E23" s="319">
        <f>SUMIFS('Dépenses de matériels'!$F$17:$F$55,'Dépenses de matériels'!$A$17:$A$55,Synthèse!D23)</f>
        <v>10</v>
      </c>
      <c r="F23" s="320"/>
      <c r="K23" s="137"/>
      <c r="L23" s="137"/>
      <c r="M23" s="137"/>
      <c r="N23" s="137"/>
      <c r="O23" s="137"/>
    </row>
    <row r="24" spans="1:15" ht="15.6" x14ac:dyDescent="0.3">
      <c r="D24" s="329" t="s">
        <v>109</v>
      </c>
      <c r="E24" s="319">
        <f>SUMIFS('Dépenses de matériels'!$F$17:$F$55,'Dépenses de matériels'!$A$17:$A$55,Synthèse!D24)</f>
        <v>20</v>
      </c>
      <c r="F24" s="320"/>
      <c r="K24" s="137"/>
      <c r="L24" s="137"/>
      <c r="M24" s="137"/>
      <c r="N24" s="137"/>
      <c r="O24" s="137"/>
    </row>
    <row r="25" spans="1:15" ht="15.6" x14ac:dyDescent="0.3">
      <c r="D25" s="328" t="s">
        <v>139</v>
      </c>
      <c r="E25" s="319">
        <f>SUMIFS('Dépenses de matériels'!$F$17:$F$55,'Dépenses de matériels'!$A$17:$A$55,Synthèse!D25)</f>
        <v>100</v>
      </c>
      <c r="F25" s="320"/>
      <c r="K25" s="137"/>
      <c r="L25" s="137"/>
      <c r="M25" s="137"/>
      <c r="N25" s="137"/>
      <c r="O25" s="137"/>
    </row>
    <row r="26" spans="1:15" ht="15.6" x14ac:dyDescent="0.3">
      <c r="D26" s="328" t="s">
        <v>127</v>
      </c>
      <c r="E26" s="319">
        <f>SUMIFS('Dépenses de matériels'!$F$17:$F$55,'Dépenses de matériels'!$A$17:$A$55,Synthèse!D26)</f>
        <v>30</v>
      </c>
      <c r="F26" s="320"/>
    </row>
    <row r="27" spans="1:15" ht="15.6" x14ac:dyDescent="0.3">
      <c r="D27" s="328" t="s">
        <v>128</v>
      </c>
      <c r="E27" s="319">
        <f>SUMIFS('Dépenses de matériels'!$F$17:$F$55,'Dépenses de matériels'!$A$17:$A$55,Synthèse!D27)</f>
        <v>50</v>
      </c>
      <c r="F27" s="320"/>
    </row>
    <row r="28" spans="1:15" ht="15.6" x14ac:dyDescent="0.3">
      <c r="D28" s="330" t="s">
        <v>129</v>
      </c>
      <c r="E28" s="319">
        <f>SUMIFS('Dépenses de matériels'!$F$17:$F$55,'Dépenses de matériels'!$A$17:$A$55,Synthèse!D28)</f>
        <v>25</v>
      </c>
      <c r="F28" s="320"/>
    </row>
    <row r="29" spans="1:15" ht="31.2" x14ac:dyDescent="0.3">
      <c r="D29" s="331" t="s">
        <v>130</v>
      </c>
      <c r="E29" s="319">
        <f>SUMIFS('Dépenses de matériels'!$F$17:$F$55,'Dépenses de matériels'!$A$17:$A$55,Synthèse!D29)</f>
        <v>20</v>
      </c>
      <c r="F29" s="320"/>
    </row>
    <row r="30" spans="1:15" ht="15.6" x14ac:dyDescent="0.3">
      <c r="D30" s="331" t="s">
        <v>131</v>
      </c>
      <c r="E30" s="319">
        <f>SUMIFS('Dépenses de matériels'!$F$17:$F$55,'Dépenses de matériels'!$A$17:$A$55,Synthèse!D30)</f>
        <v>45</v>
      </c>
      <c r="F30" s="320"/>
    </row>
    <row r="31" spans="1:15" ht="78" x14ac:dyDescent="0.3">
      <c r="D31" s="331" t="s">
        <v>132</v>
      </c>
      <c r="E31" s="319">
        <f>SUMIFS('Dépenses de matériels'!$F$17:$F$55,'Dépenses de matériels'!$A$17:$A$55,Synthèse!D31)</f>
        <v>12</v>
      </c>
      <c r="F31" s="320"/>
    </row>
    <row r="32" spans="1:15" ht="15.6" x14ac:dyDescent="0.3">
      <c r="D32" s="321" t="s">
        <v>141</v>
      </c>
      <c r="E32" s="322" t="s">
        <v>134</v>
      </c>
      <c r="F32" s="323" t="s">
        <v>134</v>
      </c>
    </row>
    <row r="33" spans="4:6" ht="23.4" customHeight="1" x14ac:dyDescent="0.3">
      <c r="D33" s="324" t="str">
        <f>Listes!B27</f>
        <v xml:space="preserve"> - Brevets</v>
      </c>
      <c r="E33" s="325">
        <f>SUMIFS('Dépenses Immatérielles'!$F$15:$F$88,'Dépenses Immatérielles'!$A$15:$A$88,Synthèse!D33)</f>
        <v>150</v>
      </c>
      <c r="F33" s="326" t="s">
        <v>135</v>
      </c>
    </row>
    <row r="34" spans="4:6" ht="27.6" customHeight="1" x14ac:dyDescent="0.3">
      <c r="D34" s="324" t="str">
        <f>Listes!B28</f>
        <v xml:space="preserve"> - Autres investissements immatériels</v>
      </c>
      <c r="E34" s="325">
        <f>SUMIFS('Dépenses Immatérielles'!$F$15:$F$88,'Dépenses Immatérielles'!$A$15:$A$88,Synthèse!D34)</f>
        <v>285</v>
      </c>
      <c r="F34" s="326" t="s">
        <v>135</v>
      </c>
    </row>
    <row r="35" spans="4:6" ht="43.8" customHeight="1" x14ac:dyDescent="0.3">
      <c r="D35" s="324" t="str">
        <f>Listes!B29</f>
        <v xml:space="preserve"> - Aide au conseil et action collective, étude de faisabilité (directement liés aux investissements matériels)</v>
      </c>
      <c r="E35" s="325">
        <f>SUMIFS('Dépenses Immatérielles'!$F$15:$F$88,'Dépenses Immatérielles'!$A$15:$A$88,Synthèse!D35)</f>
        <v>3480</v>
      </c>
      <c r="F35" s="326" t="s">
        <v>135</v>
      </c>
    </row>
    <row r="36" spans="4:6" ht="25.8" customHeight="1" x14ac:dyDescent="0.3">
      <c r="D36" s="327" t="s">
        <v>140</v>
      </c>
      <c r="E36" s="332" cm="1">
        <f t="array" ref="E36">SUM(E14:F31+SUM(E33:F35))</f>
        <v>141488</v>
      </c>
      <c r="F36" s="333"/>
    </row>
  </sheetData>
  <mergeCells count="43">
    <mergeCell ref="E36:F36"/>
    <mergeCell ref="E35:F35"/>
    <mergeCell ref="E27:F27"/>
    <mergeCell ref="E28:F28"/>
    <mergeCell ref="E29:F29"/>
    <mergeCell ref="E30:F30"/>
    <mergeCell ref="E31:F31"/>
    <mergeCell ref="E23:F23"/>
    <mergeCell ref="E24:F24"/>
    <mergeCell ref="E25:F25"/>
    <mergeCell ref="E26:F26"/>
    <mergeCell ref="E34:F34"/>
    <mergeCell ref="F1:I1"/>
    <mergeCell ref="E33:F33"/>
    <mergeCell ref="K17:O17"/>
    <mergeCell ref="K18:O22"/>
    <mergeCell ref="E12:F12"/>
    <mergeCell ref="D13:F13"/>
    <mergeCell ref="D32:F32"/>
    <mergeCell ref="E14:F14"/>
    <mergeCell ref="E15:F15"/>
    <mergeCell ref="E16:F16"/>
    <mergeCell ref="E17:F17"/>
    <mergeCell ref="E18:F18"/>
    <mergeCell ref="C1:D1"/>
    <mergeCell ref="A3:M3"/>
    <mergeCell ref="A7:B7"/>
    <mergeCell ref="C7:D7"/>
    <mergeCell ref="J7:K7"/>
    <mergeCell ref="K11:M11"/>
    <mergeCell ref="E19:F19"/>
    <mergeCell ref="K14:L14"/>
    <mergeCell ref="K13:L13"/>
    <mergeCell ref="A8:B8"/>
    <mergeCell ref="C8:D8"/>
    <mergeCell ref="J8:K8"/>
    <mergeCell ref="J9:K9"/>
    <mergeCell ref="A11:B11"/>
    <mergeCell ref="E21:F21"/>
    <mergeCell ref="E22:F22"/>
    <mergeCell ref="K15:L15"/>
    <mergeCell ref="K16:L16"/>
    <mergeCell ref="E20:F20"/>
  </mergeCells>
  <conditionalFormatting sqref="C7">
    <cfRule type="expression" dxfId="3" priority="2">
      <formula>$C$7=0</formula>
    </cfRule>
  </conditionalFormatting>
  <conditionalFormatting sqref="C8">
    <cfRule type="expression" dxfId="2" priority="1">
      <formula>$C$8=0</formula>
    </cfRule>
  </conditionalFormatting>
  <hyperlinks>
    <hyperlink ref="A1" location="Menu!D4" display="Se rendre au menu" xr:uid="{8F8EBF34-FDFD-4FC0-A887-0A39AECC5690}"/>
    <hyperlink ref="F1" location="'Dépenses Immatérielles'!A15" display="Se rendre à l'étape 2" xr:uid="{7F271A43-2C13-41C3-9C88-91939D3132D7}"/>
    <hyperlink ref="C1:D1" location="'Dépenses de Matériel'!A15" display="Se rendre à l'étape 1" xr:uid="{8FC6A720-B1B9-4EA3-9C96-57CE8795B03F}"/>
  </hyperlink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87C46-7171-49DD-9D96-9B8796D3EF4C}">
  <dimension ref="A1:H39"/>
  <sheetViews>
    <sheetView topLeftCell="A5" workbookViewId="0">
      <selection activeCell="B34" sqref="B34"/>
    </sheetView>
  </sheetViews>
  <sheetFormatPr baseColWidth="10" defaultColWidth="11.44140625" defaultRowHeight="14.4" x14ac:dyDescent="0.3"/>
  <cols>
    <col min="1" max="1" width="39.109375" customWidth="1"/>
    <col min="2" max="8" width="25.6640625" customWidth="1"/>
  </cols>
  <sheetData>
    <row r="1" spans="1:8" ht="25.2" thickBot="1" x14ac:dyDescent="0.35">
      <c r="A1" s="184" t="s">
        <v>51</v>
      </c>
      <c r="B1" s="185"/>
      <c r="C1" s="185"/>
      <c r="D1" s="185"/>
      <c r="E1" s="185"/>
      <c r="F1" s="185"/>
      <c r="G1" s="185"/>
      <c r="H1" s="185"/>
    </row>
    <row r="2" spans="1:8" ht="18" x14ac:dyDescent="0.35">
      <c r="A2" s="281"/>
      <c r="B2" s="281"/>
      <c r="C2" s="281"/>
      <c r="D2" s="281"/>
      <c r="E2" s="281"/>
      <c r="F2" s="281"/>
      <c r="G2" s="281"/>
      <c r="H2" s="281"/>
    </row>
    <row r="3" spans="1:8" ht="15" thickBot="1" x14ac:dyDescent="0.35"/>
    <row r="4" spans="1:8" ht="15" thickBot="1" x14ac:dyDescent="0.35">
      <c r="A4" s="282" t="s">
        <v>52</v>
      </c>
      <c r="B4" s="283"/>
      <c r="C4" s="283"/>
      <c r="D4" s="283"/>
      <c r="E4" s="283"/>
      <c r="F4" s="283"/>
      <c r="G4" s="283"/>
      <c r="H4" s="284"/>
    </row>
    <row r="5" spans="1:8" ht="40.799999999999997" thickTop="1" thickBot="1" x14ac:dyDescent="0.35">
      <c r="A5" s="123" t="s">
        <v>52</v>
      </c>
      <c r="B5" s="124" t="s">
        <v>53</v>
      </c>
      <c r="C5" s="125" t="s">
        <v>54</v>
      </c>
      <c r="D5" s="126" t="s">
        <v>55</v>
      </c>
      <c r="E5" s="85" t="s">
        <v>56</v>
      </c>
      <c r="F5" s="126" t="s">
        <v>57</v>
      </c>
      <c r="G5" s="127" t="s">
        <v>58</v>
      </c>
      <c r="H5" s="86" t="s">
        <v>59</v>
      </c>
    </row>
    <row r="6" spans="1:8" ht="15.6" thickTop="1" thickBot="1" x14ac:dyDescent="0.35">
      <c r="A6" s="285" t="s">
        <v>45</v>
      </c>
      <c r="B6" s="286"/>
      <c r="C6" s="286"/>
      <c r="D6" s="286"/>
      <c r="E6" s="286"/>
      <c r="F6" s="286"/>
      <c r="G6" s="286"/>
      <c r="H6" s="287"/>
    </row>
    <row r="7" spans="1:8" ht="28.95" customHeight="1" x14ac:dyDescent="0.3">
      <c r="A7" s="140" t="str">
        <f>IF('Dépenses de matériels'!A17="","",'Dépenses de matériels'!A17)</f>
        <v xml:space="preserve"> - Machines combinées d'abattage et de façonnage </v>
      </c>
      <c r="B7" s="138" t="str">
        <f>IF('Dépenses de matériels'!C17="","",'Dépenses de matériels'!C17)</f>
        <v/>
      </c>
      <c r="C7" s="139" t="str">
        <f>IF('Dépenses de matériels'!E17="","",'Dépenses de matériels'!E17)</f>
        <v/>
      </c>
      <c r="D7" s="87">
        <f>IF('Dépenses de matériels'!F17="","",'Dépenses de matériels'!F17)</f>
        <v>20</v>
      </c>
      <c r="E7" s="88"/>
      <c r="F7" s="89"/>
      <c r="G7" s="90"/>
      <c r="H7" s="90"/>
    </row>
    <row r="8" spans="1:8" ht="66" x14ac:dyDescent="0.3">
      <c r="A8" s="113" t="str">
        <f>IF('Dépenses de matériels'!A18="","",'Dépenses de matériels'!A18)</f>
        <v xml:space="preserve"> - Tracteurs forestiers (tracteurs agricoles « carénée forêt » sans retour possible à un usage agricole)</v>
      </c>
      <c r="B8" s="138" t="str">
        <f>IF('Dépenses de matériels'!C18="","",'Dépenses de matériels'!C18)</f>
        <v/>
      </c>
      <c r="C8" s="139" t="str">
        <f>IF('Dépenses de matériels'!E18="","",'Dépenses de matériels'!E18)</f>
        <v/>
      </c>
      <c r="D8" s="87">
        <f>IF('Dépenses de matériels'!F18="","",'Dépenses de matériels'!F18)</f>
        <v>20</v>
      </c>
      <c r="E8" s="91"/>
      <c r="F8" s="92"/>
      <c r="G8" s="93"/>
      <c r="H8" s="93"/>
    </row>
    <row r="9" spans="1:8" x14ac:dyDescent="0.3">
      <c r="A9" s="141" t="str">
        <f>IF('Dépenses de matériels'!A19="","",'Dépenses de matériels'!A19)</f>
        <v xml:space="preserve"> - Broyeurs à plaquettes tractés</v>
      </c>
      <c r="B9" s="138" t="str">
        <f>IF('Dépenses de matériels'!C19="","",'Dépenses de matériels'!C19)</f>
        <v/>
      </c>
      <c r="C9" s="139" t="str">
        <f>IF('Dépenses de matériels'!E19="","",'Dépenses de matériels'!E19)</f>
        <v/>
      </c>
      <c r="D9" s="87">
        <f>IF('Dépenses de matériels'!F19="","",'Dépenses de matériels'!F19)</f>
        <v>14</v>
      </c>
      <c r="E9" s="91"/>
      <c r="F9" s="92"/>
      <c r="G9" s="93"/>
      <c r="H9" s="93"/>
    </row>
    <row r="10" spans="1:8" x14ac:dyDescent="0.3">
      <c r="A10" s="141" t="str">
        <f>IF('Dépenses de matériels'!A20="","",'Dépenses de matériels'!A20)</f>
        <v xml:space="preserve"> - Sécateurs</v>
      </c>
      <c r="B10" s="138" t="str">
        <f>IF('Dépenses de matériels'!C20="","",'Dépenses de matériels'!C20)</f>
        <v/>
      </c>
      <c r="C10" s="139" t="str">
        <f>IF('Dépenses de matériels'!E20="","",'Dépenses de matériels'!E20)</f>
        <v/>
      </c>
      <c r="D10" s="87">
        <f>IF('Dépenses de matériels'!F20="","",'Dépenses de matériels'!F20)</f>
        <v>30</v>
      </c>
      <c r="E10" s="91"/>
      <c r="F10" s="92"/>
      <c r="G10" s="93"/>
      <c r="H10" s="93"/>
    </row>
    <row r="11" spans="1:8" x14ac:dyDescent="0.3">
      <c r="A11" s="141" t="str">
        <f>IF('Dépenses de matériels'!A21="","",'Dépenses de matériels'!A21)</f>
        <v xml:space="preserve"> - Pelles de type travaux publics « carénée forêt » sans retour possible à un usage de travaux publics et équipée de têtes d’abattage (de bûcheronnage)</v>
      </c>
      <c r="B11" s="138" t="str">
        <f>IF('Dépenses de matériels'!C21="","",'Dépenses de matériels'!C21)</f>
        <v/>
      </c>
      <c r="C11" s="139" t="str">
        <f>IF('Dépenses de matériels'!E21="","",'Dépenses de matériels'!E21)</f>
        <v/>
      </c>
      <c r="D11" s="87">
        <f>IF('Dépenses de matériels'!F21="","",'Dépenses de matériels'!F21)</f>
        <v>60</v>
      </c>
      <c r="E11" s="91"/>
      <c r="F11" s="92"/>
      <c r="G11" s="93"/>
      <c r="H11" s="93"/>
    </row>
    <row r="12" spans="1:8" x14ac:dyDescent="0.3">
      <c r="A12" s="141" t="str">
        <f>IF('Dépenses de matériels'!A22="","",'Dépenses de matériels'!A22)</f>
        <v xml:space="preserve"> - Machines combinées d'abattage et de façonnage </v>
      </c>
      <c r="B12" s="138" t="str">
        <f>IF('Dépenses de matériels'!C22="","",'Dépenses de matériels'!C22)</f>
        <v/>
      </c>
      <c r="C12" s="139" t="str">
        <f>IF('Dépenses de matériels'!E22="","",'Dépenses de matériels'!E22)</f>
        <v/>
      </c>
      <c r="D12" s="87">
        <f>IF('Dépenses de matériels'!F22="","",'Dépenses de matériels'!F22)</f>
        <v>25</v>
      </c>
      <c r="E12" s="91"/>
      <c r="F12" s="92"/>
      <c r="G12" s="93"/>
      <c r="H12" s="93"/>
    </row>
    <row r="13" spans="1:8" x14ac:dyDescent="0.3">
      <c r="A13" s="141" t="str">
        <f>IF('Dépenses de matériels'!A23="","",'Dépenses de matériels'!A23)</f>
        <v xml:space="preserve"> - Machines de mobilisation de rémanents d’exploitation forestière ou de souches (compacteur de branches, extracteurs de souches) et engins de dessablage</v>
      </c>
      <c r="B13" s="138" t="str">
        <f>IF('Dépenses de matériels'!C23="","",'Dépenses de matériels'!C23)</f>
        <v/>
      </c>
      <c r="C13" s="139" t="str">
        <f>IF('Dépenses de matériels'!E23="","",'Dépenses de matériels'!E23)</f>
        <v/>
      </c>
      <c r="D13" s="87">
        <f>IF('Dépenses de matériels'!F23="","",'Dépenses de matériels'!F23)</f>
        <v>15</v>
      </c>
      <c r="E13" s="91"/>
      <c r="F13" s="92"/>
      <c r="G13" s="93"/>
      <c r="H13" s="93"/>
    </row>
    <row r="14" spans="1:8" x14ac:dyDescent="0.3">
      <c r="A14" s="141" t="str">
        <f>IF('Dépenses de matériels'!A24="","",'Dépenses de matériels'!A24)</f>
        <v xml:space="preserve">  - Broyeurs à plaquettes automoteurs</v>
      </c>
      <c r="B14" s="138" t="str">
        <f>IF('Dépenses de matériels'!C24="","",'Dépenses de matériels'!C24)</f>
        <v/>
      </c>
      <c r="C14" s="139" t="str">
        <f>IF('Dépenses de matériels'!E24="","",'Dépenses de matériels'!E24)</f>
        <v/>
      </c>
      <c r="D14" s="87">
        <f>IF('Dépenses de matériels'!F24="","",'Dépenses de matériels'!F24)</f>
        <v>12</v>
      </c>
      <c r="E14" s="91"/>
      <c r="F14" s="92"/>
      <c r="G14" s="93"/>
      <c r="H14" s="93"/>
    </row>
    <row r="15" spans="1:8" x14ac:dyDescent="0.3">
      <c r="A15" s="141" t="str">
        <f>IF('Dépenses de matériels'!A25="","",'Dépenses de matériels'!A25)</f>
        <v xml:space="preserve"> - Engins de sortie des bois (débusqueurs à câble / à grue, câbles aériens de débardage de bois…)</v>
      </c>
      <c r="B15" s="138" t="str">
        <f>IF('Dépenses de matériels'!C25="","",'Dépenses de matériels'!C25)</f>
        <v/>
      </c>
      <c r="C15" s="139" t="str">
        <f>IF('Dépenses de matériels'!E25="","",'Dépenses de matériels'!E25)</f>
        <v/>
      </c>
      <c r="D15" s="87">
        <f>IF('Dépenses de matériels'!F25="","",'Dépenses de matériels'!F25)</f>
        <v>40</v>
      </c>
      <c r="E15" s="91"/>
      <c r="F15" s="92"/>
      <c r="G15" s="93"/>
      <c r="H15" s="93"/>
    </row>
    <row r="16" spans="1:8" x14ac:dyDescent="0.3">
      <c r="A16" s="141" t="str">
        <f>IF('Dépenses de matériels'!A26="","",'Dépenses de matériels'!A26)</f>
        <v xml:space="preserve"> - Équipements d’engin sortie bois : chariots pour câble aérien</v>
      </c>
      <c r="B16" s="138" t="str">
        <f>IF('Dépenses de matériels'!C26="","",'Dépenses de matériels'!C26)</f>
        <v/>
      </c>
      <c r="C16" s="139" t="str">
        <f>IF('Dépenses de matériels'!E26="","",'Dépenses de matériels'!E26)</f>
        <v/>
      </c>
      <c r="D16" s="87">
        <f>IF('Dépenses de matériels'!F26="","",'Dépenses de matériels'!F26)</f>
        <v>10</v>
      </c>
      <c r="E16" s="91"/>
      <c r="F16" s="92"/>
      <c r="G16" s="93"/>
      <c r="H16" s="93"/>
    </row>
    <row r="17" spans="1:8" x14ac:dyDescent="0.3">
      <c r="A17" s="141" t="str">
        <f>IF('Dépenses de matériels'!A27="","",'Dépenses de matériels'!A27)</f>
        <v xml:space="preserve"> - Câbles de débardage de bois</v>
      </c>
      <c r="B17" s="138" t="str">
        <f>IF('Dépenses de matériels'!C27="","",'Dépenses de matériels'!C27)</f>
        <v/>
      </c>
      <c r="C17" s="139" t="str">
        <f>IF('Dépenses de matériels'!E27="","",'Dépenses de matériels'!E27)</f>
        <v/>
      </c>
      <c r="D17" s="87">
        <f>IF('Dépenses de matériels'!F27="","",'Dépenses de matériels'!F27)</f>
        <v>20</v>
      </c>
      <c r="E17" s="91"/>
      <c r="F17" s="92"/>
      <c r="G17" s="93"/>
      <c r="H17" s="93"/>
    </row>
    <row r="18" spans="1:8" x14ac:dyDescent="0.3">
      <c r="A18" s="141" t="str">
        <f>IF('Dépenses de matériels'!A28="","",'Dépenses de matériels'!A28)</f>
        <v xml:space="preserve">  - Chockers automatiques</v>
      </c>
      <c r="B18" s="138" t="str">
        <f>IF('Dépenses de matériels'!C28="","",'Dépenses de matériels'!C28)</f>
        <v/>
      </c>
      <c r="C18" s="139" t="str">
        <f>IF('Dépenses de matériels'!E28="","",'Dépenses de matériels'!E28)</f>
        <v/>
      </c>
      <c r="D18" s="87">
        <f>IF('Dépenses de matériels'!F28="","",'Dépenses de matériels'!F28)</f>
        <v>100</v>
      </c>
      <c r="E18" s="91"/>
      <c r="F18" s="92"/>
      <c r="G18" s="93"/>
      <c r="H18" s="93"/>
    </row>
    <row r="19" spans="1:8" x14ac:dyDescent="0.3">
      <c r="A19" s="141" t="str">
        <f>IF('Dépenses de matériels'!A29="","",'Dépenses de matériels'!A29)</f>
        <v xml:space="preserve"> - Machines combinées de façonnage de bûches</v>
      </c>
      <c r="B19" s="114" t="str">
        <f>IF('Dépenses de matériels'!C29="","",'Dépenses de matériels'!C29)</f>
        <v/>
      </c>
      <c r="C19" s="139" t="str">
        <f>IF('Dépenses de matériels'!E29="","",'Dépenses de matériels'!E29)</f>
        <v/>
      </c>
      <c r="D19" s="87">
        <f>IF('Dépenses de matériels'!F29="","",'Dépenses de matériels'!F29)</f>
        <v>30</v>
      </c>
      <c r="E19" s="91"/>
      <c r="F19" s="92"/>
      <c r="G19" s="93"/>
      <c r="H19" s="93"/>
    </row>
    <row r="20" spans="1:8" x14ac:dyDescent="0.3">
      <c r="A20" s="141" t="str">
        <f>IF('Dépenses de matériels'!A30="","",'Dépenses de matériels'!A30)</f>
        <v xml:space="preserve"> - Équipements forestiers pour tracteurs agricoles</v>
      </c>
      <c r="B20" s="114" t="str">
        <f>IF('Dépenses de matériels'!C30="","",'Dépenses de matériels'!C30)</f>
        <v/>
      </c>
      <c r="C20" s="139" t="str">
        <f>IF('Dépenses de matériels'!E30="","",'Dépenses de matériels'!E30)</f>
        <v/>
      </c>
      <c r="D20" s="87">
        <f>IF('Dépenses de matériels'!F30="","",'Dépenses de matériels'!F30)</f>
        <v>50</v>
      </c>
      <c r="E20" s="91"/>
      <c r="F20" s="92"/>
      <c r="G20" s="93"/>
      <c r="H20" s="93"/>
    </row>
    <row r="21" spans="1:8" ht="15" thickBot="1" x14ac:dyDescent="0.35">
      <c r="A21" s="141" t="str">
        <f>IF('Dépenses de matériels'!A31="","",'Dépenses de matériels'!A31)</f>
        <v xml:space="preserve"> - Dispositif de franchissement de cours d’eau</v>
      </c>
      <c r="B21" s="114" t="str">
        <f>IF('Dépenses de matériels'!C31="","",'Dépenses de matériels'!C31)</f>
        <v/>
      </c>
      <c r="C21" s="139" t="str">
        <f>IF('Dépenses de matériels'!E31="","",'Dépenses de matériels'!E31)</f>
        <v/>
      </c>
      <c r="D21" s="87">
        <f>IF('Dépenses de matériels'!F31="","",'Dépenses de matériels'!F31)</f>
        <v>25</v>
      </c>
      <c r="E21" s="94"/>
      <c r="F21" s="95"/>
      <c r="G21" s="96"/>
      <c r="H21" s="97"/>
    </row>
    <row r="22" spans="1:8" ht="15" thickBot="1" x14ac:dyDescent="0.35">
      <c r="A22" s="288" t="s">
        <v>60</v>
      </c>
      <c r="B22" s="289"/>
      <c r="C22" s="290"/>
      <c r="D22" s="98">
        <f>SUM(D7:D21)</f>
        <v>471</v>
      </c>
      <c r="E22" s="297"/>
      <c r="F22" s="298"/>
      <c r="G22" s="99">
        <f>SUM(G7:G21)</f>
        <v>0</v>
      </c>
      <c r="H22" s="99">
        <f>SUM(H7:H21)</f>
        <v>0</v>
      </c>
    </row>
    <row r="23" spans="1:8" ht="15" thickBot="1" x14ac:dyDescent="0.35">
      <c r="A23" s="299" t="s">
        <v>61</v>
      </c>
      <c r="B23" s="300"/>
      <c r="C23" s="300"/>
      <c r="D23" s="300"/>
      <c r="E23" s="300"/>
      <c r="F23" s="300"/>
      <c r="G23" s="300"/>
      <c r="H23" s="301"/>
    </row>
    <row r="24" spans="1:8" x14ac:dyDescent="0.3">
      <c r="A24" s="100" t="str">
        <f>IF('Dépenses Immatérielles'!A15="","",'Dépenses Immatérielles'!A15)</f>
        <v xml:space="preserve"> - Autres investissements immatériels</v>
      </c>
      <c r="B24" s="159"/>
      <c r="C24" s="101" t="str">
        <f>IF('Dépenses Immatérielles'!E15="","",'Dépenses Immatérielles'!E15)</f>
        <v/>
      </c>
      <c r="D24" s="87">
        <f>IF('Dépenses Immatérielles'!F15="","",'Dépenses Immatérielles'!F15)</f>
        <v>100</v>
      </c>
      <c r="E24" s="302"/>
      <c r="F24" s="303"/>
      <c r="G24" s="90"/>
      <c r="H24" s="90"/>
    </row>
    <row r="25" spans="1:8" x14ac:dyDescent="0.3">
      <c r="A25" s="308" t="str">
        <f>IF('Dépenses Immatérielles'!A16="","",'Dépenses Immatérielles'!A16)</f>
        <v xml:space="preserve"> - Autres investissements immatériels</v>
      </c>
      <c r="B25" s="309"/>
      <c r="C25" s="102" t="str">
        <f>IF('Dépenses Immatérielles'!E16="","",'Dépenses Immatérielles'!E16)</f>
        <v/>
      </c>
      <c r="D25" s="87">
        <f>IF('Dépenses Immatérielles'!F16="","",'Dépenses Immatérielles'!F16)</f>
        <v>140</v>
      </c>
      <c r="E25" s="304"/>
      <c r="F25" s="305"/>
      <c r="G25" s="93"/>
      <c r="H25" s="93"/>
    </row>
    <row r="26" spans="1:8" x14ac:dyDescent="0.3">
      <c r="A26" s="308" t="str">
        <f>IF('Dépenses Immatérielles'!A17="","",'Dépenses Immatérielles'!A17)</f>
        <v xml:space="preserve"> - Aide au conseil et action collective, étude de faisabilité (directement liés aux investissements matériels)</v>
      </c>
      <c r="B26" s="309"/>
      <c r="C26" s="102" t="str">
        <f>IF('Dépenses Immatérielles'!E17="","",'Dépenses Immatérielles'!E17)</f>
        <v/>
      </c>
      <c r="D26" s="87">
        <f>IF('Dépenses Immatérielles'!F17="","",'Dépenses Immatérielles'!F17)</f>
        <v>20</v>
      </c>
      <c r="E26" s="304"/>
      <c r="F26" s="305"/>
      <c r="G26" s="93"/>
      <c r="H26" s="93"/>
    </row>
    <row r="27" spans="1:8" x14ac:dyDescent="0.3">
      <c r="A27" s="308" t="str">
        <f>IF('Dépenses Immatérielles'!A18="","",'Dépenses Immatérielles'!A18)</f>
        <v xml:space="preserve"> - Aide au conseil et action collective, étude de faisabilité (directement liés aux investissements matériels)</v>
      </c>
      <c r="B27" s="309"/>
      <c r="C27" s="102" t="str">
        <f>IF('Dépenses Immatérielles'!E18="","",'Dépenses Immatérielles'!E18)</f>
        <v/>
      </c>
      <c r="D27" s="87">
        <f>IF('Dépenses Immatérielles'!F18="","",'Dépenses Immatérielles'!F18)</f>
        <v>30</v>
      </c>
      <c r="E27" s="304"/>
      <c r="F27" s="305"/>
      <c r="G27" s="93"/>
      <c r="H27" s="93"/>
    </row>
    <row r="28" spans="1:8" x14ac:dyDescent="0.3">
      <c r="A28" s="308" t="str">
        <f>IF('Dépenses Immatérielles'!A19="","",'Dépenses Immatérielles'!A19)</f>
        <v xml:space="preserve"> - Aide au conseil et action collective, étude de faisabilité (directement liés aux investissements matériels)</v>
      </c>
      <c r="B28" s="309"/>
      <c r="C28" s="102" t="str">
        <f>IF('Dépenses Immatérielles'!E19="","",'Dépenses Immatérielles'!E19)</f>
        <v/>
      </c>
      <c r="D28" s="87">
        <f>IF('Dépenses Immatérielles'!F19="","",'Dépenses Immatérielles'!F19)</f>
        <v>45</v>
      </c>
      <c r="E28" s="304"/>
      <c r="F28" s="305"/>
      <c r="G28" s="93"/>
      <c r="H28" s="93"/>
    </row>
    <row r="29" spans="1:8" ht="15" thickBot="1" x14ac:dyDescent="0.35">
      <c r="A29" s="291" t="str">
        <f>IF('Dépenses Immatérielles'!A20="","",'Dépenses Immatérielles'!A20)</f>
        <v xml:space="preserve"> - Aide au conseil et action collective, étude de faisabilité (directement liés aux investissements matériels)</v>
      </c>
      <c r="B29" s="292"/>
      <c r="C29" s="103" t="str">
        <f>IF('Dépenses Immatérielles'!E20="","",'Dépenses Immatérielles'!E20)</f>
        <v/>
      </c>
      <c r="D29" s="87">
        <f>IF('Dépenses Immatérielles'!F20="","",'Dépenses Immatérielles'!F20)</f>
        <v>10</v>
      </c>
      <c r="E29" s="306"/>
      <c r="F29" s="307"/>
      <c r="G29" s="93"/>
      <c r="H29" s="93"/>
    </row>
    <row r="30" spans="1:8" ht="15" thickBot="1" x14ac:dyDescent="0.35">
      <c r="A30" s="294" t="s">
        <v>62</v>
      </c>
      <c r="B30" s="295"/>
      <c r="C30" s="296"/>
      <c r="D30" s="104">
        <f>SUM(D24:D29)</f>
        <v>345</v>
      </c>
      <c r="E30" s="105"/>
      <c r="F30" s="104"/>
      <c r="G30" s="106">
        <f>SUM(G24:G29)</f>
        <v>0</v>
      </c>
      <c r="H30" s="106">
        <f>SUM(H24:H29)</f>
        <v>0</v>
      </c>
    </row>
    <row r="31" spans="1:8" ht="15.6" thickTop="1" thickBot="1" x14ac:dyDescent="0.35">
      <c r="A31" s="107" t="s">
        <v>63</v>
      </c>
      <c r="B31" s="108"/>
      <c r="C31" s="109"/>
      <c r="D31" s="110">
        <f>D22+D30</f>
        <v>816</v>
      </c>
      <c r="E31" s="111"/>
      <c r="F31" s="112"/>
      <c r="G31" s="112">
        <f>G22+G30</f>
        <v>0</v>
      </c>
      <c r="H31" s="111">
        <f>H22+H30</f>
        <v>0</v>
      </c>
    </row>
    <row r="33" spans="1:5" ht="20.100000000000001" customHeight="1" x14ac:dyDescent="0.3">
      <c r="C33" s="121" t="s">
        <v>64</v>
      </c>
      <c r="D33" s="121" t="s">
        <v>65</v>
      </c>
      <c r="E33" s="121" t="s">
        <v>66</v>
      </c>
    </row>
    <row r="34" spans="1:5" x14ac:dyDescent="0.3">
      <c r="A34" s="116" t="s">
        <v>67</v>
      </c>
      <c r="B34" s="116"/>
      <c r="C34" s="119"/>
      <c r="D34" s="117">
        <f>H31</f>
        <v>0</v>
      </c>
      <c r="E34" s="11"/>
    </row>
    <row r="35" spans="1:5" x14ac:dyDescent="0.3">
      <c r="A35" s="293" t="s">
        <v>68</v>
      </c>
      <c r="B35" s="293"/>
      <c r="C35" s="118">
        <v>0.4</v>
      </c>
      <c r="D35" s="117">
        <f>D34*C35</f>
        <v>0</v>
      </c>
      <c r="E35" s="11"/>
    </row>
    <row r="36" spans="1:5" x14ac:dyDescent="0.3">
      <c r="A36" s="116" t="s">
        <v>69</v>
      </c>
      <c r="B36" s="116" t="s">
        <v>70</v>
      </c>
      <c r="C36" s="118">
        <v>0.56999999999999995</v>
      </c>
      <c r="D36" s="117">
        <f>D35*C36</f>
        <v>0</v>
      </c>
      <c r="E36" s="11"/>
    </row>
    <row r="37" spans="1:5" x14ac:dyDescent="0.3">
      <c r="A37" s="293" t="s">
        <v>71</v>
      </c>
      <c r="B37" s="293"/>
      <c r="C37" s="118">
        <v>0.43</v>
      </c>
      <c r="D37" s="117">
        <f>D35*C37</f>
        <v>0</v>
      </c>
      <c r="E37" s="11"/>
    </row>
    <row r="38" spans="1:5" x14ac:dyDescent="0.3">
      <c r="D38" s="115"/>
    </row>
    <row r="39" spans="1:5" x14ac:dyDescent="0.3">
      <c r="D39" s="115"/>
    </row>
  </sheetData>
  <mergeCells count="21">
    <mergeCell ref="A29:B29"/>
    <mergeCell ref="A35:B35"/>
    <mergeCell ref="A37:B37"/>
    <mergeCell ref="A30:C30"/>
    <mergeCell ref="E22:F22"/>
    <mergeCell ref="A23:H23"/>
    <mergeCell ref="E24:F24"/>
    <mergeCell ref="E25:F25"/>
    <mergeCell ref="E26:F26"/>
    <mergeCell ref="E27:F27"/>
    <mergeCell ref="E28:F28"/>
    <mergeCell ref="E29:F29"/>
    <mergeCell ref="A25:B25"/>
    <mergeCell ref="A26:B26"/>
    <mergeCell ref="A27:B27"/>
    <mergeCell ref="A28:B28"/>
    <mergeCell ref="A1:H1"/>
    <mergeCell ref="A2:H2"/>
    <mergeCell ref="A4:H4"/>
    <mergeCell ref="A6:H6"/>
    <mergeCell ref="A22:C22"/>
  </mergeCells>
  <conditionalFormatting sqref="G7:G21 G24:G29">
    <cfRule type="expression" dxfId="1" priority="6">
      <formula>G7&lt;&gt;D7</formula>
    </cfRule>
  </conditionalFormatting>
  <conditionalFormatting sqref="H7:H21 H24:H29">
    <cfRule type="expression" dxfId="0" priority="5">
      <formula>G7&lt;&gt;H7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D1EB041-9ED4-43C8-B418-7087D2D674C4}">
          <x14:formula1>
            <xm:f>Listes!$F$6:$F$7</xm:f>
          </x14:formula1>
          <xm:sqref>E7:E21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903B4-5E05-4353-B8C3-F3A8DEDD5632}">
  <dimension ref="A1:F31"/>
  <sheetViews>
    <sheetView topLeftCell="B14" zoomScale="90" zoomScaleNormal="90" workbookViewId="0">
      <selection activeCell="B29" sqref="B29"/>
    </sheetView>
  </sheetViews>
  <sheetFormatPr baseColWidth="10" defaultColWidth="11.44140625" defaultRowHeight="14.4" x14ac:dyDescent="0.3"/>
  <cols>
    <col min="1" max="1" width="13" customWidth="1"/>
    <col min="2" max="2" width="82.88671875" customWidth="1"/>
    <col min="3" max="4" width="21.88671875" customWidth="1"/>
    <col min="5" max="5" width="11.44140625" customWidth="1"/>
    <col min="6" max="6" width="22.6640625" customWidth="1"/>
  </cols>
  <sheetData>
    <row r="1" spans="1:6" ht="15.6" x14ac:dyDescent="0.3">
      <c r="A1" s="7"/>
      <c r="B1" s="7"/>
    </row>
    <row r="5" spans="1:6" ht="15.75" customHeight="1" x14ac:dyDescent="0.3">
      <c r="A5" s="147"/>
      <c r="B5" s="148"/>
      <c r="C5" s="311" t="s">
        <v>79</v>
      </c>
      <c r="D5" s="311" t="s">
        <v>90</v>
      </c>
      <c r="F5" s="142" t="s">
        <v>56</v>
      </c>
    </row>
    <row r="6" spans="1:6" x14ac:dyDescent="0.3">
      <c r="A6" s="147"/>
      <c r="B6" s="148" t="s">
        <v>78</v>
      </c>
      <c r="C6" s="311"/>
      <c r="D6" s="311"/>
      <c r="F6" s="143" t="s">
        <v>105</v>
      </c>
    </row>
    <row r="7" spans="1:6" x14ac:dyDescent="0.3">
      <c r="A7" s="147"/>
      <c r="B7" s="148"/>
      <c r="C7" s="311"/>
      <c r="D7" s="311"/>
      <c r="F7" s="143" t="s">
        <v>106</v>
      </c>
    </row>
    <row r="8" spans="1:6" s="143" customFormat="1" x14ac:dyDescent="0.3">
      <c r="A8" s="147"/>
      <c r="B8" s="149" t="s">
        <v>115</v>
      </c>
      <c r="C8" s="146" t="s">
        <v>80</v>
      </c>
      <c r="D8" s="146" t="s">
        <v>91</v>
      </c>
    </row>
    <row r="9" spans="1:6" x14ac:dyDescent="0.3">
      <c r="A9" s="147"/>
      <c r="B9" s="149" t="s">
        <v>116</v>
      </c>
      <c r="C9" s="146" t="s">
        <v>81</v>
      </c>
      <c r="D9" s="146" t="s">
        <v>92</v>
      </c>
    </row>
    <row r="10" spans="1:6" x14ac:dyDescent="0.3">
      <c r="A10" s="147"/>
      <c r="B10" s="149" t="s">
        <v>117</v>
      </c>
      <c r="C10" s="146" t="s">
        <v>82</v>
      </c>
      <c r="D10" s="146" t="s">
        <v>92</v>
      </c>
    </row>
    <row r="11" spans="1:6" ht="20.399999999999999" x14ac:dyDescent="0.3">
      <c r="A11" s="147"/>
      <c r="B11" s="149" t="s">
        <v>118</v>
      </c>
      <c r="C11" s="312" t="s">
        <v>83</v>
      </c>
      <c r="D11" s="146" t="s">
        <v>93</v>
      </c>
    </row>
    <row r="12" spans="1:6" x14ac:dyDescent="0.3">
      <c r="A12" s="147"/>
      <c r="B12" s="149" t="s">
        <v>119</v>
      </c>
      <c r="C12" s="312"/>
      <c r="D12" s="146" t="s">
        <v>94</v>
      </c>
    </row>
    <row r="13" spans="1:6" ht="20.399999999999999" x14ac:dyDescent="0.3">
      <c r="A13" s="147"/>
      <c r="B13" s="149" t="s">
        <v>120</v>
      </c>
      <c r="C13" s="312" t="s">
        <v>84</v>
      </c>
      <c r="D13" s="146" t="s">
        <v>95</v>
      </c>
    </row>
    <row r="14" spans="1:6" x14ac:dyDescent="0.3">
      <c r="A14" s="147"/>
      <c r="B14" s="149" t="s">
        <v>121</v>
      </c>
      <c r="C14" s="312"/>
      <c r="D14" s="146" t="s">
        <v>96</v>
      </c>
      <c r="F14" s="132"/>
    </row>
    <row r="15" spans="1:6" x14ac:dyDescent="0.3">
      <c r="A15" s="147"/>
      <c r="B15" s="156" t="s">
        <v>122</v>
      </c>
      <c r="C15" s="146" t="s">
        <v>85</v>
      </c>
      <c r="D15" s="146" t="s">
        <v>96</v>
      </c>
    </row>
    <row r="16" spans="1:6" x14ac:dyDescent="0.3">
      <c r="A16" s="147"/>
      <c r="B16" s="149" t="s">
        <v>123</v>
      </c>
      <c r="C16" s="146" t="s">
        <v>86</v>
      </c>
      <c r="D16" s="146" t="s">
        <v>98</v>
      </c>
    </row>
    <row r="17" spans="1:5" x14ac:dyDescent="0.3">
      <c r="A17" s="147"/>
      <c r="B17" s="149" t="s">
        <v>124</v>
      </c>
      <c r="C17" s="146" t="s">
        <v>87</v>
      </c>
      <c r="D17" s="146" t="s">
        <v>97</v>
      </c>
      <c r="E17" s="310"/>
    </row>
    <row r="18" spans="1:5" x14ac:dyDescent="0.3">
      <c r="A18" s="147"/>
      <c r="B18" s="149" t="s">
        <v>125</v>
      </c>
      <c r="C18" s="146" t="s">
        <v>88</v>
      </c>
      <c r="D18" s="146" t="s">
        <v>99</v>
      </c>
      <c r="E18" s="310"/>
    </row>
    <row r="19" spans="1:5" x14ac:dyDescent="0.3">
      <c r="A19" s="147"/>
      <c r="B19" s="150" t="s">
        <v>109</v>
      </c>
      <c r="C19" s="151" t="s">
        <v>87</v>
      </c>
      <c r="D19" s="146" t="s">
        <v>99</v>
      </c>
      <c r="E19" s="145"/>
    </row>
    <row r="20" spans="1:5" x14ac:dyDescent="0.3">
      <c r="A20" s="147"/>
      <c r="B20" s="156" t="s">
        <v>126</v>
      </c>
      <c r="C20" s="146" t="s">
        <v>89</v>
      </c>
      <c r="D20" s="146" t="s">
        <v>108</v>
      </c>
    </row>
    <row r="21" spans="1:5" x14ac:dyDescent="0.3">
      <c r="A21" s="147"/>
      <c r="B21" s="149" t="s">
        <v>127</v>
      </c>
      <c r="C21" s="152">
        <v>175000</v>
      </c>
      <c r="D21" s="152" t="s">
        <v>100</v>
      </c>
    </row>
    <row r="22" spans="1:5" x14ac:dyDescent="0.3">
      <c r="A22" s="147"/>
      <c r="B22" s="149" t="s">
        <v>128</v>
      </c>
      <c r="C22" s="152">
        <v>70000</v>
      </c>
      <c r="D22" s="152" t="s">
        <v>101</v>
      </c>
    </row>
    <row r="23" spans="1:5" x14ac:dyDescent="0.3">
      <c r="A23" s="147"/>
      <c r="B23" s="155" t="s">
        <v>129</v>
      </c>
      <c r="C23" s="152" t="s">
        <v>110</v>
      </c>
      <c r="D23" s="152" t="s">
        <v>107</v>
      </c>
    </row>
    <row r="24" spans="1:5" x14ac:dyDescent="0.3">
      <c r="A24" s="147"/>
      <c r="B24" s="154" t="s">
        <v>130</v>
      </c>
      <c r="C24" s="152" t="s">
        <v>110</v>
      </c>
      <c r="D24" s="153" t="s">
        <v>107</v>
      </c>
    </row>
    <row r="25" spans="1:5" x14ac:dyDescent="0.3">
      <c r="A25" s="147"/>
      <c r="B25" s="154" t="s">
        <v>131</v>
      </c>
      <c r="C25" s="152" t="s">
        <v>112</v>
      </c>
      <c r="D25" s="153" t="s">
        <v>111</v>
      </c>
    </row>
    <row r="26" spans="1:5" ht="20.399999999999999" x14ac:dyDescent="0.3">
      <c r="A26" s="147"/>
      <c r="B26" s="154" t="s">
        <v>132</v>
      </c>
      <c r="C26" s="152">
        <v>5000</v>
      </c>
      <c r="D26" s="152" t="s">
        <v>102</v>
      </c>
    </row>
    <row r="27" spans="1:5" x14ac:dyDescent="0.3">
      <c r="A27" s="147"/>
      <c r="B27" s="154" t="s">
        <v>133</v>
      </c>
      <c r="C27" s="152" t="s">
        <v>112</v>
      </c>
      <c r="D27" s="152" t="s">
        <v>113</v>
      </c>
    </row>
    <row r="28" spans="1:5" x14ac:dyDescent="0.3">
      <c r="A28" s="147"/>
      <c r="B28" s="154" t="s">
        <v>134</v>
      </c>
      <c r="C28" s="152" t="s">
        <v>112</v>
      </c>
      <c r="D28" s="152" t="s">
        <v>114</v>
      </c>
    </row>
    <row r="29" spans="1:5" ht="20.399999999999999" x14ac:dyDescent="0.3">
      <c r="A29" s="147"/>
      <c r="B29" s="157" t="s">
        <v>135</v>
      </c>
      <c r="C29" s="152" t="s">
        <v>103</v>
      </c>
      <c r="D29" s="152" t="s">
        <v>104</v>
      </c>
    </row>
    <row r="30" spans="1:5" x14ac:dyDescent="0.3">
      <c r="A30" s="147"/>
      <c r="B30" s="147"/>
      <c r="C30" s="147"/>
      <c r="D30" s="147"/>
    </row>
    <row r="31" spans="1:5" x14ac:dyDescent="0.3">
      <c r="A31" s="147"/>
      <c r="B31" s="147"/>
      <c r="C31" s="147"/>
      <c r="D31" s="147"/>
    </row>
  </sheetData>
  <mergeCells count="5">
    <mergeCell ref="E17:E18"/>
    <mergeCell ref="D5:D7"/>
    <mergeCell ref="C5:C7"/>
    <mergeCell ref="C11:C12"/>
    <mergeCell ref="C13:C1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583BC9BAC82949BE99BFE5CDC40FB0" ma:contentTypeVersion="7" ma:contentTypeDescription="Crée un document." ma:contentTypeScope="" ma:versionID="d1fa8226b340273373968d36a4deb3cd">
  <xsd:schema xmlns:xsd="http://www.w3.org/2001/XMLSchema" xmlns:xs="http://www.w3.org/2001/XMLSchema" xmlns:p="http://schemas.microsoft.com/office/2006/metadata/properties" xmlns:ns2="98c0fd29-e6eb-4182-8ac4-99bd9d8e0e68" targetNamespace="http://schemas.microsoft.com/office/2006/metadata/properties" ma:root="true" ma:fieldsID="2d8c481121265f3b67de42f6b0d58041" ns2:_="">
    <xsd:import namespace="98c0fd29-e6eb-4182-8ac4-99bd9d8e0e6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c0fd29-e6eb-4182-8ac4-99bd9d8e0e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ACD09E-09E2-4AA6-953A-3148B889F76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c0fd29-e6eb-4182-8ac4-99bd9d8e0e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31AD82-4FC6-4EF5-A26C-60D4E4DACF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381BC28-26BA-4136-8872-B62601993E05}">
  <ds:schemaRefs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98c0fd29-e6eb-4182-8ac4-99bd9d8e0e68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5a399f59-4fb0-4c58-b63e-f94bfc24371c}" enabled="0" method="" siteId="{5a399f59-4fb0-4c58-b63e-f94bfc24371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Menu</vt:lpstr>
      <vt:lpstr>Dépenses de matériels</vt:lpstr>
      <vt:lpstr>Dépenses Immatérielles</vt:lpstr>
      <vt:lpstr>Synthèse</vt:lpstr>
      <vt:lpstr>Instruction</vt:lpstr>
      <vt:lpstr>Listes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CHERIFI Nouara</dc:creator>
  <cp:keywords/>
  <dc:description/>
  <cp:lastModifiedBy>CHERIFI Nouara</cp:lastModifiedBy>
  <cp:revision/>
  <dcterms:created xsi:type="dcterms:W3CDTF">2025-09-26T07:12:59Z</dcterms:created>
  <dcterms:modified xsi:type="dcterms:W3CDTF">2025-12-11T07:29:01Z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0x0101008C583BC9BAC82949BE99BFE5CDC40FB0</vt:lpwstr>
  </property>
</Properties>
</file>