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ledefrance07-my.sharepoint.com/personal/nouara_cherifi_iledefrance_fr/Documents/Bureau/PCAE/AAP dessertes 2021/"/>
    </mc:Choice>
  </mc:AlternateContent>
  <xr:revisionPtr revIDLastSave="900" documentId="8_{8AAA23D1-3AA5-4170-BB8E-622038F17E86}" xr6:coauthVersionLast="47" xr6:coauthVersionMax="47" xr10:uidLastSave="{A2279C11-0698-4CAD-B3AA-69A55D09CE16}"/>
  <workbookProtection workbookAlgorithmName="SHA-512" workbookHashValue="ZZams8sOS37EHgWmpJTZ7frS8SH5UXsXPntLKXz+u5hJGnIPVaSV1oCtVxnc0iZ+fpozgxHoaixHNgB/MNIqaQ==" workbookSaltValue="YDJi1ssGE/H24fWo+QBg8A==" workbookSpinCount="100000" lockStructure="1"/>
  <bookViews>
    <workbookView xWindow="-108" yWindow="-108" windowWidth="23256" windowHeight="12456" activeTab="4" xr2:uid="{876F6826-9CC5-4130-B452-DC80E89B967B}"/>
  </bookViews>
  <sheets>
    <sheet name="Menu" sheetId="7" r:id="rId1"/>
    <sheet name="Dépenses Matérielles" sheetId="1" r:id="rId2"/>
    <sheet name="Dépenses Immatérielles" sheetId="8" r:id="rId3"/>
    <sheet name="Synthèse" sheetId="9" r:id="rId4"/>
    <sheet name="Instruction" sheetId="11" r:id="rId5"/>
    <sheet name="Listes" sheetId="10" r:id="rId6"/>
    <sheet name="Feuil" sheetId="6" r:id="rId7"/>
  </sheets>
  <externalReferences>
    <externalReference r:id="rId8"/>
  </externalReferences>
  <definedNames>
    <definedName name="_a">'[1]Dépenses de Matériel'!$V$6:$V$13</definedName>
    <definedName name="_b">'[1]Dépenses de Matériel'!$W$6:$W$12</definedName>
    <definedName name="_c">'[1]Dépenses de Matériel'!$X$6</definedName>
    <definedName name="_d">'[1]Dépenses de Matériel'!$Y$6:$Y$11</definedName>
    <definedName name="_e">'[1]Dépenses de Matériel'!$Z$6:$Z$10</definedName>
    <definedName name="_f">'[1]Dépenses de Matériel'!$AA$6</definedName>
    <definedName name="_g">[1]!Tableau3[Modernisation des bâtiments et équipements vég]</definedName>
    <definedName name="_h">'[1]Dépenses de Matériel'!$AC$6:$AC$8</definedName>
    <definedName name="Elevage">[1]!Tableau3[[#Headers],[Modernisation des bâtiments et équipements]:[Mise aux normes]]</definedName>
    <definedName name="ElevageVégétale">[1]!Tableau3[#Headers]</definedName>
    <definedName name="Vegetale">[1]!Tableau3[[#Headers],[Modernisation des bâtiments et équipements vég]:[Amélioration des conditions de travail]]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/>
  <c r="F17" i="1"/>
  <c r="D18" i="1"/>
  <c r="F18" i="1"/>
  <c r="D19" i="1"/>
  <c r="F19" i="1"/>
  <c r="D20" i="1"/>
  <c r="F20" i="1"/>
  <c r="D21" i="1"/>
  <c r="F21" i="1"/>
  <c r="D22" i="1"/>
  <c r="F22" i="1"/>
  <c r="D23" i="1"/>
  <c r="F23" i="1"/>
  <c r="D24" i="1"/>
  <c r="F24" i="1"/>
  <c r="D25" i="1"/>
  <c r="F25" i="1"/>
  <c r="D26" i="1"/>
  <c r="F26" i="1"/>
  <c r="D27" i="1"/>
  <c r="D28" i="1"/>
  <c r="D29" i="1"/>
  <c r="D30" i="1"/>
  <c r="D31" i="1"/>
  <c r="F31" i="1"/>
  <c r="D32" i="1"/>
  <c r="F32" i="1"/>
  <c r="D33" i="1"/>
  <c r="F11" i="8"/>
  <c r="A19" i="11" a="1"/>
  <c r="A19" i="11" s="1"/>
  <c r="A20" i="11" a="1"/>
  <c r="A20" i="11" s="1"/>
  <c r="H20" i="11" s="1"/>
  <c r="A21" i="11" a="1"/>
  <c r="A21" i="11" s="1"/>
  <c r="H21" i="11" s="1"/>
  <c r="A22" i="11" a="1"/>
  <c r="A22" i="11" s="1"/>
  <c r="H22" i="11" s="1"/>
  <c r="F33" i="1"/>
  <c r="D34" i="1"/>
  <c r="F34" i="1"/>
  <c r="D35" i="1"/>
  <c r="F35" i="1"/>
  <c r="D36" i="1"/>
  <c r="F36" i="1"/>
  <c r="D37" i="1"/>
  <c r="F37" i="1"/>
  <c r="D38" i="1"/>
  <c r="F38" i="1"/>
  <c r="D39" i="1"/>
  <c r="F39" i="1"/>
  <c r="D40" i="1"/>
  <c r="F40" i="1"/>
  <c r="D41" i="1"/>
  <c r="F41" i="1"/>
  <c r="D42" i="1"/>
  <c r="F42" i="1"/>
  <c r="D43" i="1"/>
  <c r="F43" i="1"/>
  <c r="D44" i="1"/>
  <c r="F44" i="1"/>
  <c r="D45" i="1"/>
  <c r="F45" i="1"/>
  <c r="D46" i="1"/>
  <c r="F46" i="1"/>
  <c r="D47" i="1"/>
  <c r="F47" i="1"/>
  <c r="D48" i="1"/>
  <c r="F48" i="1"/>
  <c r="D49" i="1"/>
  <c r="F49" i="1"/>
  <c r="D50" i="1"/>
  <c r="F50" i="1"/>
  <c r="D51" i="1"/>
  <c r="F51" i="1"/>
  <c r="D52" i="1"/>
  <c r="F52" i="1"/>
  <c r="D53" i="1"/>
  <c r="F53" i="1"/>
  <c r="D54" i="1"/>
  <c r="F54" i="1"/>
  <c r="D55" i="1"/>
  <c r="F55" i="1"/>
  <c r="A8" i="11" a="1"/>
  <c r="A8" i="11" s="1"/>
  <c r="H8" i="11" s="1"/>
  <c r="A9" i="11" a="1"/>
  <c r="A9" i="11" s="1"/>
  <c r="H9" i="11" s="1"/>
  <c r="A10" i="11" a="1"/>
  <c r="A10" i="11" s="1"/>
  <c r="H10" i="11" s="1"/>
  <c r="A11" i="11" a="1"/>
  <c r="A11" i="11" s="1"/>
  <c r="H11" i="11" s="1"/>
  <c r="A12" i="11" a="1"/>
  <c r="A12" i="11" s="1"/>
  <c r="H12" i="11" s="1"/>
  <c r="A13" i="11" a="1"/>
  <c r="A13" i="11" s="1"/>
  <c r="H13" i="11" s="1"/>
  <c r="A14" i="11" a="1"/>
  <c r="A14" i="11" s="1"/>
  <c r="H14" i="11" s="1"/>
  <c r="A15" i="11" a="1"/>
  <c r="A15" i="11" s="1"/>
  <c r="H15" i="11" s="1"/>
  <c r="A16" i="11" a="1"/>
  <c r="A16" i="11" s="1"/>
  <c r="A17" i="11" a="1"/>
  <c r="A17" i="11" s="1"/>
  <c r="A18" i="11" a="1"/>
  <c r="A18" i="11" s="1"/>
  <c r="H18" i="11" s="1"/>
  <c r="H17" i="11" l="1"/>
  <c r="H16" i="11"/>
  <c r="A7" i="11" a="1"/>
  <c r="A7" i="11" s="1"/>
  <c r="D20" i="9"/>
  <c r="D32" i="9"/>
  <c r="E32" i="9" s="1"/>
  <c r="D31" i="9"/>
  <c r="E31" i="9" s="1"/>
  <c r="D15" i="9"/>
  <c r="D16" i="9"/>
  <c r="E16" i="9" s="1"/>
  <c r="D17" i="9"/>
  <c r="D18" i="9"/>
  <c r="D19" i="9"/>
  <c r="E19" i="9" s="1"/>
  <c r="D21" i="9"/>
  <c r="D22" i="9"/>
  <c r="E22" i="9" s="1"/>
  <c r="D23" i="9"/>
  <c r="D24" i="9"/>
  <c r="D25" i="9"/>
  <c r="D26" i="9"/>
  <c r="E26" i="9" s="1"/>
  <c r="D27" i="9"/>
  <c r="D28" i="9"/>
  <c r="E28" i="9" s="1"/>
  <c r="D29" i="9"/>
  <c r="D14" i="9"/>
  <c r="E21" i="9"/>
  <c r="E18" i="9" l="1"/>
  <c r="H7" i="11"/>
  <c r="E14" i="9"/>
  <c r="H19" i="11"/>
  <c r="E24" i="9"/>
  <c r="E15" i="9"/>
  <c r="E17" i="9"/>
  <c r="K13" i="1"/>
  <c r="E23" i="9"/>
  <c r="E29" i="9"/>
  <c r="E27" i="9"/>
  <c r="E25" i="9"/>
  <c r="E20" i="9"/>
  <c r="A26" i="11"/>
  <c r="A27" i="11"/>
  <c r="A28" i="11"/>
  <c r="A29" i="11"/>
  <c r="A30" i="11"/>
  <c r="A25" i="11"/>
  <c r="H23" i="11" l="1"/>
  <c r="H28" i="11" s="1"/>
  <c r="E33" i="9"/>
  <c r="H27" i="11" l="1"/>
  <c r="H25" i="11"/>
  <c r="H26" i="11"/>
  <c r="C38" i="11"/>
  <c r="C37" i="11"/>
  <c r="D26" i="11"/>
  <c r="D27" i="11"/>
  <c r="D28" i="11"/>
  <c r="D29" i="11"/>
  <c r="D30" i="11"/>
  <c r="D25" i="11"/>
  <c r="G31" i="11"/>
  <c r="G23" i="11"/>
  <c r="H31" i="11" l="1"/>
  <c r="H32" i="11" s="1"/>
  <c r="C39" i="11"/>
  <c r="G32" i="11"/>
  <c r="D31" i="11"/>
  <c r="D35" i="11" l="1"/>
  <c r="D38" i="11" l="1"/>
  <c r="D37" i="11"/>
  <c r="D36" i="11"/>
  <c r="D39" i="11" l="1"/>
  <c r="D41" i="11" l="1"/>
  <c r="D40" i="11"/>
  <c r="D9" i="11" l="1"/>
  <c r="D12" i="11"/>
  <c r="D18" i="11"/>
  <c r="D19" i="11"/>
  <c r="D22" i="11"/>
  <c r="B13" i="9"/>
  <c r="C7" i="9"/>
  <c r="C8" i="8"/>
  <c r="D8" i="11" l="1"/>
  <c r="D16" i="11"/>
  <c r="D13" i="11"/>
  <c r="D15" i="11"/>
  <c r="D14" i="11"/>
  <c r="D11" i="11"/>
  <c r="D10" i="11"/>
  <c r="B14" i="9"/>
  <c r="B16" i="9" s="1"/>
  <c r="M13" i="9" s="1"/>
  <c r="M18" i="9" s="1"/>
  <c r="D23" i="11" l="1"/>
  <c r="D3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tc={0908A3AA-98B2-4456-9734-FD3F2C32CCE9}</author>
    <author>tc={2D8CE5DA-D05E-4510-A4E8-4B895BDB1BA2}</author>
  </authors>
  <commentList>
    <comment ref="E9" authorId="0" shapeId="0" xr:uid="{0908A3AA-98B2-4456-9734-FD3F2C32CCE9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Est-ce que le nom peut être repris de l’onglet 1 ?</t>
      </text>
    </comment>
    <comment ref="H16" authorId="1" shapeId="0" xr:uid="{2D8CE5DA-D05E-4510-A4E8-4B895BDB1BA2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Je suis plutôt d’avis qu’on demande le prix unitaire pour chaque devis présenté
Réponse :
    Ok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tc={9E9722CB-4F0F-4708-994E-0ED050AEBCA6}</author>
    <author>tc={CA731CCF-B6C9-4AF2-B30B-55BB2E4CC10C}</author>
  </authors>
  <commentList>
    <comment ref="A13" authorId="0" shapeId="0" xr:uid="{9E9722CB-4F0F-4708-994E-0ED050AEBCA6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Ce n’est pas uniquement la maitrise d’oeuvre qui est éligible
Réponse :
    ok</t>
      </text>
    </comment>
    <comment ref="B13" authorId="1" shapeId="0" xr:uid="{CA731CCF-B6C9-4AF2-B30B-55BB2E4CC10C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Pourquoi est-ce qu’on a deux fois l’intitulé du prestataire ? Je propose plutôt de laisser une colonne «description de la dépense» pour que le porteur explique le contenu de la prestation
Réponse :
    ok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tc={D9D56168-4319-403E-BC63-711DCA96308B}</author>
  </authors>
  <commentList>
    <comment ref="F11" authorId="0" shapeId="0" xr:uid="{D9D56168-4319-403E-BC63-711DCA96308B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voir si nécessaire de reprendre le modèle de tableau des dépenses comme sur IAIE, qui détaille par type de dépenses le montant présentés. Cela me semble redondant mais à vérifier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tc={70A6D5C7-62D2-4D34-B212-7180F8FA03B6}</author>
    <author>tc={4ED0E887-23D3-4059-8EBF-13B5CBBB4708}</author>
  </authors>
  <commentList>
    <comment ref="A2" authorId="0" shapeId="0" xr:uid="{70A6D5C7-62D2-4D34-B212-7180F8FA03B6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Il faudrait que nous puissions ajouter le numéro du dossier au moment de l’instruction, et le nom de l’instructeur et la date d’instruction</t>
      </text>
    </comment>
    <comment ref="H5" authorId="1" shapeId="0" xr:uid="{4ED0E887-23D3-4059-8EBF-13B5CBBB470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Comme le plafonnement est réalisé au niveua du montant unitaire, il faudrait qu’on puisse renseigné le montant unitaire retenu et la quantité retenue (j’ai mis à droite l’exemple sur le rapport d’instruction 14-22)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<sst xmlns="http://schemas.openxmlformats.org/spreadsheetml/2006/main" count="227" uniqueCount="156">
  <si>
    <r>
      <t xml:space="preserve">Récapitulatif des dépenses prévisionnelles pour le dispositif FEADER - Amélioration de la desserte forestière -73.06.01 
</t>
    </r>
    <r>
      <rPr>
        <b/>
        <sz val="12"/>
        <color theme="1"/>
        <rFont val="Arial"/>
        <family val="2"/>
      </rPr>
      <t>Version V1 - AAP 2025</t>
    </r>
  </si>
  <si>
    <t>NOM DU DEMANDEUR
(à compléter)</t>
  </si>
  <si>
    <t>Végétale</t>
  </si>
  <si>
    <t>Etape 1 : Dépenses de matériel sur devis</t>
  </si>
  <si>
    <t>Se rendre à l'étape 1</t>
  </si>
  <si>
    <t>Etape 2 : Dépenses immatérielles sur devis</t>
  </si>
  <si>
    <t>Se rendre à l'étape 2</t>
  </si>
  <si>
    <t xml:space="preserve">                 Etape 3 : Synthèse</t>
  </si>
  <si>
    <t>Se rendre à la synthèse</t>
  </si>
  <si>
    <t>Se rendre au menu</t>
  </si>
  <si>
    <t xml:space="preserve">Etape 1 pour le demandeur : remplir le tableau récapitulatif ci-dessous pour les dépenses d'infrastructures   </t>
  </si>
  <si>
    <r>
      <rPr>
        <sz val="12"/>
        <color theme="1"/>
        <rFont val="Calibri"/>
        <family val="2"/>
      </rPr>
      <t xml:space="preserve">LES MONTANTS SONT A PRESENTER </t>
    </r>
    <r>
      <rPr>
        <b/>
        <sz val="12"/>
        <color theme="1"/>
        <rFont val="Calibri"/>
        <family val="2"/>
      </rPr>
      <t xml:space="preserve">"Hors Taxes" </t>
    </r>
    <r>
      <rPr>
        <sz val="12"/>
        <color theme="1"/>
        <rFont val="Calibri"/>
        <family val="2"/>
      </rPr>
      <t xml:space="preserve">et doivent ETRE </t>
    </r>
    <r>
      <rPr>
        <b/>
        <sz val="12"/>
        <color theme="1"/>
        <rFont val="Calibri"/>
        <family val="2"/>
      </rPr>
      <t xml:space="preserve">SUPERIEURS A 1 000€
Nombre de devis à présenter :
</t>
    </r>
    <r>
      <rPr>
        <sz val="12"/>
        <color theme="1"/>
        <rFont val="Calibri"/>
        <family val="2"/>
      </rPr>
      <t xml:space="preserve">      - 1 devis pour les dépenses entre 1 000€ et inférieures à 2 000€
      - 2 devis pour les dépenses entre 2 000€ et 90 000€ 
      - 3 devis pour les dépenses supérieures à 90 000€ </t>
    </r>
  </si>
  <si>
    <r>
      <rPr>
        <sz val="12"/>
        <color theme="1"/>
        <rFont val="Calibri"/>
        <family val="2"/>
      </rPr>
      <t xml:space="preserve"> - </t>
    </r>
    <r>
      <rPr>
        <b/>
        <sz val="12"/>
        <color theme="1"/>
        <rFont val="Calibri"/>
        <family val="2"/>
      </rPr>
      <t>1 ligne par dépense prévue</t>
    </r>
    <r>
      <rPr>
        <sz val="12"/>
        <color theme="1"/>
        <rFont val="Calibri"/>
        <family val="2"/>
      </rPr>
      <t xml:space="preserve">, si vous avez plus de 3 devis, faites une sélection comprenant le devis retenu
</t>
    </r>
    <r>
      <rPr>
        <sz val="5"/>
        <color theme="0"/>
        <rFont val="Calibri"/>
        <family val="2"/>
      </rPr>
      <t>kp</t>
    </r>
    <r>
      <rPr>
        <sz val="12"/>
        <color theme="1"/>
        <rFont val="Calibri"/>
        <family val="2"/>
      </rPr>
      <t xml:space="preserve">
 - Veuillez </t>
    </r>
    <r>
      <rPr>
        <b/>
        <sz val="12"/>
        <color theme="1"/>
        <rFont val="Calibri"/>
        <family val="2"/>
      </rPr>
      <t>sélectionner dans le menu déroulant le poste de dépenses</t>
    </r>
    <r>
      <rPr>
        <sz val="12"/>
        <color theme="1"/>
        <rFont val="Calibri"/>
        <family val="2"/>
      </rPr>
      <t xml:space="preserve"> par ligne remplie. Vous pouvez consulter </t>
    </r>
    <r>
      <rPr>
        <b/>
        <sz val="12"/>
        <color theme="1"/>
        <rFont val="Calibri"/>
        <family val="2"/>
      </rPr>
      <t>la liste des investissements éligibles"</t>
    </r>
    <r>
      <rPr>
        <sz val="12"/>
        <color theme="1"/>
        <rFont val="Calibri"/>
        <family val="2"/>
      </rPr>
      <t xml:space="preserve"> présente sur Mes Démarches
</t>
    </r>
    <r>
      <rPr>
        <sz val="5"/>
        <color theme="0"/>
        <rFont val="Calibri"/>
        <family val="2"/>
      </rPr>
      <t>r</t>
    </r>
    <r>
      <rPr>
        <b/>
        <sz val="12"/>
        <color theme="1"/>
        <rFont val="Calibri"/>
        <family val="2"/>
      </rPr>
      <t xml:space="preserve">
</t>
    </r>
    <r>
      <rPr>
        <sz val="12"/>
        <color theme="1"/>
        <rFont val="Calibri"/>
        <family val="2"/>
      </rPr>
      <t xml:space="preserve"> - La colonne "</t>
    </r>
    <r>
      <rPr>
        <b/>
        <sz val="12"/>
        <color theme="1"/>
        <rFont val="Calibri"/>
        <family val="2"/>
      </rPr>
      <t>Montant HT présenté</t>
    </r>
    <r>
      <rPr>
        <sz val="12"/>
        <color theme="1"/>
        <rFont val="Calibri"/>
        <family val="2"/>
      </rPr>
      <t xml:space="preserve">" correspond au </t>
    </r>
    <r>
      <rPr>
        <b/>
        <sz val="12"/>
        <color theme="1"/>
        <rFont val="Calibri"/>
        <family val="2"/>
      </rPr>
      <t>total présenté sur le devis</t>
    </r>
    <r>
      <rPr>
        <sz val="12"/>
        <color theme="1"/>
        <rFont val="Calibri"/>
        <family val="2"/>
      </rPr>
      <t xml:space="preserve">
</t>
    </r>
    <r>
      <rPr>
        <sz val="5"/>
        <color theme="0"/>
        <rFont val="Calibri"/>
        <family val="2"/>
      </rPr>
      <t>a</t>
    </r>
    <r>
      <rPr>
        <sz val="12"/>
        <color theme="1"/>
        <rFont val="Calibri"/>
        <family val="2"/>
      </rPr>
      <t xml:space="preserve">
 </t>
    </r>
  </si>
  <si>
    <t>Légende</t>
  </si>
  <si>
    <t>à renseigner obligatoirement au vu de la saisie actuelle</t>
  </si>
  <si>
    <t>NOM DU DEMANDEUR :</t>
  </si>
  <si>
    <t>à ne pas renseigner au vue de la saisie actuelle</t>
  </si>
  <si>
    <t xml:space="preserve">à renseigner par le demandeur </t>
  </si>
  <si>
    <t>Total</t>
  </si>
  <si>
    <t>A remplir par le demandeur</t>
  </si>
  <si>
    <t>Désignation des ouvrages tels qu’identifiés sur le plan cadastral</t>
  </si>
  <si>
    <t xml:space="preserve">Poste de dépenses
à sélectionner dans la liste déroulante </t>
  </si>
  <si>
    <t>Code poste de dépenses</t>
  </si>
  <si>
    <t>Description dépenses</t>
  </si>
  <si>
    <t>Unité</t>
  </si>
  <si>
    <t>Montant prévisionnel
 HT par action (€)</t>
  </si>
  <si>
    <t xml:space="preserve">Devis 1 (retenu) </t>
  </si>
  <si>
    <t>Devis 2 (comprable)</t>
  </si>
  <si>
    <t>Devis 3 (comparable)</t>
  </si>
  <si>
    <t>Argument si devis le moins cher non retenu</t>
  </si>
  <si>
    <t>Prix unitaire</t>
  </si>
  <si>
    <t xml:space="preserve">Dénomination fournisseur </t>
  </si>
  <si>
    <t xml:space="preserve">Montant HT présenté </t>
  </si>
  <si>
    <t>Montant HT présenté</t>
  </si>
  <si>
    <t>A - Création de route forestière en matériaux extraits de carrière</t>
  </si>
  <si>
    <t>B - Création de route forestière avec bétons concassés ou ballasts dépollués</t>
  </si>
  <si>
    <t xml:space="preserve">C - Mise au gabarit de route forestière en matériaux extraits de carrière </t>
  </si>
  <si>
    <t>D - Mise au gabarit de route forestière avec bétons concassés ou ballasts dépollués</t>
  </si>
  <si>
    <t>E - Ouverture de piste forestière</t>
  </si>
  <si>
    <t>H - Création de passages busés</t>
  </si>
  <si>
    <t>I - Création de fossés d'assainissement</t>
  </si>
  <si>
    <t>J - Création de route forestière par le procédé de "Grave hydraulique" (sol + liant ciment/chaux)</t>
  </si>
  <si>
    <t>K - Barrière</t>
  </si>
  <si>
    <t>L - Géogrille</t>
  </si>
  <si>
    <t>M - Résorption de points noirs</t>
  </si>
  <si>
    <t>M - Travaux de réinsertion paysagère</t>
  </si>
  <si>
    <t>M - Travaux et équipements annexes (franchissement des cours d'eau, barrières, fossés…) non inclus dans les plafonds</t>
  </si>
  <si>
    <t>N - Travaux et équipements annexes (franchissement des cours d'eau, barrières, fossés…) inclus dans les plafonds</t>
  </si>
  <si>
    <t>Etape 2 pour le demandeur : remplir le tableau récapitulatif ci-dessous pour les dépenses immatérielle</t>
  </si>
  <si>
    <t>Indication pour remplir le tableau :</t>
  </si>
  <si>
    <r>
      <rPr>
        <sz val="12"/>
        <color rgb="FF000000"/>
        <rFont val="Aptos Narrow"/>
        <family val="2"/>
        <scheme val="minor"/>
      </rPr>
      <t xml:space="preserve">LES MONTANTS SONT A PRESENTER </t>
    </r>
    <r>
      <rPr>
        <b/>
        <sz val="12"/>
        <color rgb="FF000000"/>
        <rFont val="Aptos Narrow"/>
        <family val="2"/>
        <scheme val="minor"/>
      </rPr>
      <t xml:space="preserve">"Hors Taxes" </t>
    </r>
    <r>
      <rPr>
        <sz val="12"/>
        <color rgb="FF000000"/>
        <rFont val="Aptos Narrow"/>
        <family val="2"/>
        <scheme val="minor"/>
      </rPr>
      <t xml:space="preserve">et doivent ETRE </t>
    </r>
    <r>
      <rPr>
        <b/>
        <sz val="12"/>
        <color rgb="FF000000"/>
        <rFont val="Aptos Narrow"/>
        <family val="2"/>
        <scheme val="minor"/>
      </rPr>
      <t xml:space="preserve">SUPERIEURS A 1 000€
Nombre de devis à présenter :
</t>
    </r>
    <r>
      <rPr>
        <sz val="12"/>
        <color rgb="FF000000"/>
        <rFont val="Aptos Narrow"/>
        <family val="2"/>
        <scheme val="minor"/>
      </rPr>
      <t xml:space="preserve">      - 1 devis pour les dépenses entre 1 000€ et inférieures à 2 000€
      - 2 devis pour les dépenses entre 2 000€ et 90 000€ 
      - 3 devis pour les dépenses supérieures à 90 000€ </t>
    </r>
  </si>
  <si>
    <r>
      <rPr>
        <sz val="12"/>
        <color rgb="FF000000"/>
        <rFont val="Calibri"/>
        <family val="2"/>
      </rPr>
      <t xml:space="preserve"> - Les dépenses immatérielles doivent être associées à des dépenses matérielles
</t>
    </r>
    <r>
      <rPr>
        <sz val="5"/>
        <color rgb="FFFFFFFF"/>
        <rFont val="Calibri"/>
        <family val="2"/>
      </rPr>
      <t xml:space="preserve">a
</t>
    </r>
    <r>
      <rPr>
        <sz val="12"/>
        <color rgb="FF000000"/>
        <rFont val="Calibri"/>
        <family val="2"/>
      </rPr>
      <t xml:space="preserve"> - </t>
    </r>
    <r>
      <rPr>
        <b/>
        <sz val="12"/>
        <color rgb="FF000000"/>
        <rFont val="Calibri"/>
        <family val="2"/>
      </rPr>
      <t>1 ligne par dépense prévue</t>
    </r>
    <r>
      <rPr>
        <sz val="12"/>
        <color rgb="FF000000"/>
        <rFont val="Calibri"/>
        <family val="2"/>
      </rPr>
      <t xml:space="preserve">, si vous avez plus de 3 devis, faites une sélection comprenant le devis retenu
</t>
    </r>
    <r>
      <rPr>
        <sz val="5"/>
        <color rgb="FFFFFFFF"/>
        <rFont val="Calibri"/>
        <family val="2"/>
      </rPr>
      <t xml:space="preserve">kp
</t>
    </r>
    <r>
      <rPr>
        <sz val="12"/>
        <color rgb="FF000000"/>
        <rFont val="Calibri"/>
        <family val="2"/>
      </rPr>
      <t xml:space="preserve"> - Veuillez </t>
    </r>
    <r>
      <rPr>
        <b/>
        <sz val="12"/>
        <color rgb="FF000000"/>
        <rFont val="Calibri"/>
        <family val="2"/>
      </rPr>
      <t>sélectionner le poste de dépenses et le code investissement</t>
    </r>
    <r>
      <rPr>
        <sz val="12"/>
        <color rgb="FF000000"/>
        <rFont val="Calibri"/>
        <family val="2"/>
      </rPr>
      <t xml:space="preserve"> par ligne remplie </t>
    </r>
    <r>
      <rPr>
        <b/>
        <sz val="12"/>
        <color rgb="FF000000"/>
        <rFont val="Calibri"/>
        <family val="2"/>
      </rPr>
      <t>à l'aide du document "Liste des investissements éligibles"</t>
    </r>
    <r>
      <rPr>
        <sz val="12"/>
        <color rgb="FF000000"/>
        <rFont val="Calibri"/>
        <family val="2"/>
      </rPr>
      <t xml:space="preserve"> présent sur Mes Démarches
</t>
    </r>
    <r>
      <rPr>
        <sz val="5"/>
        <color rgb="FFFFFFFF"/>
        <rFont val="Calibri"/>
        <family val="2"/>
      </rPr>
      <t xml:space="preserve">r
</t>
    </r>
    <r>
      <rPr>
        <sz val="12"/>
        <color rgb="FF000000"/>
        <rFont val="Calibri"/>
        <family val="2"/>
      </rPr>
      <t xml:space="preserve"> - La colonne "</t>
    </r>
    <r>
      <rPr>
        <b/>
        <sz val="12"/>
        <color rgb="FF000000"/>
        <rFont val="Calibri"/>
        <family val="2"/>
      </rPr>
      <t>Montant HT présenté</t>
    </r>
    <r>
      <rPr>
        <sz val="12"/>
        <color rgb="FF000000"/>
        <rFont val="Calibri"/>
        <family val="2"/>
      </rPr>
      <t xml:space="preserve">" correspond au </t>
    </r>
    <r>
      <rPr>
        <b/>
        <sz val="12"/>
        <color rgb="FF000000"/>
        <rFont val="Calibri"/>
        <family val="2"/>
      </rPr>
      <t>total présenté sur le devis.</t>
    </r>
    <r>
      <rPr>
        <sz val="12"/>
        <color rgb="FF000000"/>
        <rFont val="Calibri"/>
        <family val="2"/>
      </rPr>
      <t xml:space="preserve">
</t>
    </r>
    <r>
      <rPr>
        <sz val="5"/>
        <color rgb="FFFFFFFF"/>
        <rFont val="Calibri"/>
        <family val="2"/>
      </rPr>
      <t xml:space="preserve">g
</t>
    </r>
    <r>
      <rPr>
        <sz val="12"/>
        <color rgb="FF000000"/>
        <rFont val="Calibri"/>
        <family val="2"/>
      </rPr>
      <t xml:space="preserve"> - Chaque ligne de dépenses ne peut dépasser 12% du montant total des investissements matériels éligibles</t>
    </r>
  </si>
  <si>
    <t>à renseigner par le demandeur si concerné</t>
  </si>
  <si>
    <t>remplissage automatique</t>
  </si>
  <si>
    <t>TOTAL</t>
  </si>
  <si>
    <t xml:space="preserve">Nature de la prestation
</t>
  </si>
  <si>
    <t xml:space="preserve">
Description de la dépense </t>
  </si>
  <si>
    <t xml:space="preserve">Montant  (€) prévisionnel HT </t>
  </si>
  <si>
    <t>Devis 1 (retenu)</t>
  </si>
  <si>
    <t>Devis 2 (comparatif)</t>
  </si>
  <si>
    <t>Devis 3 (comparatif)</t>
  </si>
  <si>
    <t>Dénomination prestataire</t>
  </si>
  <si>
    <t>Montant HT présenté
(devis complet)</t>
  </si>
  <si>
    <t>Maîtrise d’œuvre</t>
  </si>
  <si>
    <t xml:space="preserve">Études </t>
  </si>
  <si>
    <t>Synthèse pour le demandeur : les données sont à reporter sur Mes Démarches</t>
  </si>
  <si>
    <t>Récapitulatif des dépenses</t>
  </si>
  <si>
    <t>Plan de financement prévisionnel</t>
  </si>
  <si>
    <t>Types de dépenses</t>
  </si>
  <si>
    <t>Poste de dépense</t>
  </si>
  <si>
    <t>Total HT présenté
 (à indiquer dans MesDémarches)</t>
  </si>
  <si>
    <t>Montant à indiquer sur Mes Démarches</t>
  </si>
  <si>
    <t>Dépenses matérielles</t>
  </si>
  <si>
    <t>Plan de financement prévisionnel (du projet)</t>
  </si>
  <si>
    <t>Dépenses immatérielles
(plafond inclus dans le calcul)</t>
  </si>
  <si>
    <t>Aides Sollicitées</t>
  </si>
  <si>
    <t>Financement privés</t>
  </si>
  <si>
    <t>Autofinancement calculé</t>
  </si>
  <si>
    <r>
      <t xml:space="preserve">Pour remplir ce tableau, il est nécessaire de se référer à la partie </t>
    </r>
    <r>
      <rPr>
        <b/>
        <sz val="11"/>
        <color theme="1"/>
        <rFont val="Aptos Narrow"/>
        <family val="2"/>
        <scheme val="minor"/>
      </rPr>
      <t>"1.2 Modalité de financement"</t>
    </r>
    <r>
      <rPr>
        <sz val="11"/>
        <color theme="1"/>
        <rFont val="Aptos Narrow"/>
        <family val="2"/>
        <scheme val="minor"/>
      </rPr>
      <t xml:space="preserve"> présente sur la </t>
    </r>
    <r>
      <rPr>
        <b/>
        <sz val="11"/>
        <color theme="1"/>
        <rFont val="Aptos Narrow"/>
        <family val="2"/>
        <scheme val="minor"/>
      </rPr>
      <t>notice de demande d'aide</t>
    </r>
    <r>
      <rPr>
        <sz val="11"/>
        <color theme="1"/>
        <rFont val="Aptos Narrow"/>
        <family val="2"/>
        <scheme val="minor"/>
      </rPr>
      <t xml:space="preserve"> que vous pouvez télécharger sur Mes Démarches. 
Il faut donc </t>
    </r>
    <r>
      <rPr>
        <b/>
        <sz val="11"/>
        <color theme="1"/>
        <rFont val="Aptos Narrow"/>
        <family val="2"/>
        <scheme val="minor"/>
      </rPr>
      <t>prendre en compte les différents taux et bonifications</t>
    </r>
    <r>
      <rPr>
        <sz val="11"/>
        <color theme="1"/>
        <rFont val="Aptos Narrow"/>
        <family val="2"/>
        <scheme val="minor"/>
      </rPr>
      <t xml:space="preserve"> en fonction de votre projet.</t>
    </r>
  </si>
  <si>
    <t>Dépenses immatérielles</t>
  </si>
  <si>
    <t xml:space="preserve">Total </t>
  </si>
  <si>
    <t>Instructeur: Analyse du coût raisonnable</t>
  </si>
  <si>
    <t xml:space="preserve">Postes de dépenses </t>
  </si>
  <si>
    <t>Description des dépenses</t>
  </si>
  <si>
    <t>Fournisseur</t>
  </si>
  <si>
    <t>Montant HT selon devis</t>
  </si>
  <si>
    <t>Méthode de vérification du coût raisonnable</t>
  </si>
  <si>
    <t>Motif d'inéligibilité si dépense inéligible / Justification si devis le plus cher retenu</t>
  </si>
  <si>
    <t xml:space="preserve">Assiette éligible </t>
  </si>
  <si>
    <t xml:space="preserve">Assiette éligible plafonnée le cas échéant </t>
  </si>
  <si>
    <t xml:space="preserve">Total 1 </t>
  </si>
  <si>
    <t xml:space="preserve">Dépenses immatérielles </t>
  </si>
  <si>
    <t>Total 2</t>
  </si>
  <si>
    <t>TOTAL (1+2)</t>
  </si>
  <si>
    <t>Taux</t>
  </si>
  <si>
    <t xml:space="preserve">Montants subvention </t>
  </si>
  <si>
    <t>Commentaire</t>
  </si>
  <si>
    <t>Montant des dépenses prévisionnelles éligibles</t>
  </si>
  <si>
    <t>Taux d'aide</t>
  </si>
  <si>
    <t>Bonification groupement forestier</t>
  </si>
  <si>
    <t>Oui</t>
  </si>
  <si>
    <t>Bonification projet collectif</t>
  </si>
  <si>
    <t>Non</t>
  </si>
  <si>
    <t>Montant total de la subvention</t>
  </si>
  <si>
    <t>Dont financeur</t>
  </si>
  <si>
    <t>Région</t>
  </si>
  <si>
    <t>Dont FEADER</t>
  </si>
  <si>
    <t>Postes de dépenses</t>
  </si>
  <si>
    <t>Codes postes de dépenses</t>
  </si>
  <si>
    <t>Unités</t>
  </si>
  <si>
    <t>Vérification du coût raisonnable</t>
  </si>
  <si>
    <t>ROFO_CRE_1</t>
  </si>
  <si>
    <t>Mètre linéaire</t>
  </si>
  <si>
    <t>Devis le moins cher retenu</t>
  </si>
  <si>
    <t>Nature de la prestation</t>
  </si>
  <si>
    <t>ROFO_CRE_2</t>
  </si>
  <si>
    <t>Devi le moins cher majoré de 15%</t>
  </si>
  <si>
    <t>Les frais d’études  et frais d’experts</t>
  </si>
  <si>
    <t>GAB_ROFO_1</t>
  </si>
  <si>
    <t>Autre</t>
  </si>
  <si>
    <t xml:space="preserve">Les études d’opportunité (écologiques,
 économiques, paysagères) </t>
  </si>
  <si>
    <t>GAB_ROFO_2</t>
  </si>
  <si>
    <t>La maîtrise d’œuvre</t>
  </si>
  <si>
    <t>OUV_PIFO_1</t>
  </si>
  <si>
    <t>PL_DEP_CRE_1</t>
  </si>
  <si>
    <t>Mètre carré</t>
  </si>
  <si>
    <t>PL_DEP_CRE_2</t>
  </si>
  <si>
    <t>PAS_CRE_1</t>
  </si>
  <si>
    <t>FOS_CRE_1</t>
  </si>
  <si>
    <t>ROFO_CRE_3</t>
  </si>
  <si>
    <t xml:space="preserve">mètre linéaire </t>
  </si>
  <si>
    <t>BARRIERE_1</t>
  </si>
  <si>
    <t>GEOGRILLE_1</t>
  </si>
  <si>
    <t>PT_NOIR_RES_1</t>
  </si>
  <si>
    <t>TRA_PAY_1</t>
  </si>
  <si>
    <t>AUTR_TRA_1</t>
  </si>
  <si>
    <t>AUTR_TRA_2</t>
  </si>
  <si>
    <t>O - Frais généraux</t>
  </si>
  <si>
    <t>FR_GEN_1</t>
  </si>
  <si>
    <t xml:space="preserve">Poste de dépenses
Sélectionner dans la liste déroulante </t>
  </si>
  <si>
    <t>Création de routes forestières</t>
  </si>
  <si>
    <t xml:space="preserve">Mètre linéaire </t>
  </si>
  <si>
    <t>Mise au gabarit de routes forestières</t>
  </si>
  <si>
    <t xml:space="preserve">Ouverture de pistes forestières </t>
  </si>
  <si>
    <t>Création de places de dépôts</t>
  </si>
  <si>
    <t>Création de places de retournements</t>
  </si>
  <si>
    <t>Création de passages busés</t>
  </si>
  <si>
    <t xml:space="preserve">Création de fossés </t>
  </si>
  <si>
    <t>Résorption de points noirs</t>
  </si>
  <si>
    <t>Travaux de réinsertion payasagère</t>
  </si>
  <si>
    <t xml:space="preserve">Géogrille </t>
  </si>
  <si>
    <t xml:space="preserve">Maîtrise d'œuvre </t>
  </si>
  <si>
    <t>Plafond éligible</t>
  </si>
  <si>
    <t>Quantités présentées</t>
  </si>
  <si>
    <t xml:space="preserve">F - Création place de dépôt de retournement en matériaux extraits de carrière </t>
  </si>
  <si>
    <t>G - Création place de dépôt de retournement avec bétons concassés ou ballasts dépollués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</si>
</sst>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[$€-40C]_-;\-* #,##0.00\ [$€-40C]_-;_-* &quot;-&quot;??\ [$€-40C]_-;_-@_-"/>
    <numFmt numFmtId="165" formatCode="#,##0.00\ &quot;€&quot;"/>
  </numFmts>
  <fonts count="3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1"/>
      <name val="Arial"/>
      <family val="2"/>
    </font>
    <font>
      <b/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5"/>
      <color theme="0"/>
      <name val="Calibri"/>
      <family val="2"/>
    </font>
    <font>
      <sz val="11"/>
      <color theme="1"/>
      <name val="Aptos Narrow"/>
      <family val="2"/>
    </font>
    <font>
      <b/>
      <sz val="16"/>
      <color theme="1"/>
      <name val="Calibri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20"/>
      <color theme="10"/>
      <name val="Aptos Narrow"/>
      <family val="2"/>
      <scheme val="minor"/>
    </font>
    <font>
      <b/>
      <u/>
      <sz val="17"/>
      <color theme="10"/>
      <name val="Arial"/>
      <family val="2"/>
    </font>
    <font>
      <sz val="17"/>
      <color theme="1"/>
      <name val="Arial"/>
      <family val="2"/>
    </font>
    <font>
      <b/>
      <u/>
      <sz val="14"/>
      <color rgb="FFFF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2"/>
      <color rgb="FF000000"/>
      <name val="Calibri"/>
      <family val="2"/>
    </font>
    <font>
      <sz val="5"/>
      <color rgb="FFFFFFFF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7"/>
      <color theme="1"/>
      <name val="Arial"/>
      <family val="2"/>
    </font>
    <font>
      <b/>
      <u/>
      <sz val="14"/>
      <color theme="10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6"/>
      <color theme="10"/>
      <name val="Arial"/>
      <family val="2"/>
    </font>
    <font>
      <sz val="9"/>
      <color rgb="FF00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CF4FA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1F4FF"/>
        <bgColor indexed="64"/>
      </patternFill>
    </fill>
    <fill>
      <patternFill patternType="solid">
        <fgColor rgb="FFD7CEF2"/>
        <bgColor indexed="64"/>
      </patternFill>
    </fill>
  </fills>
  <borders count="10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/>
      <top/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theme="0"/>
      </top>
      <bottom/>
      <diagonal/>
    </border>
    <border>
      <left/>
      <right style="medium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332">
    <xf numFmtId="0" fontId="0" fillId="0" borderId="0" xfId="0"/>
    <xf numFmtId="0" fontId="1" fillId="0" borderId="7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5" borderId="12" xfId="0" applyFill="1" applyBorder="1" applyAlignment="1">
      <alignment vertical="center"/>
    </xf>
    <xf numFmtId="0" fontId="0" fillId="4" borderId="17" xfId="0" applyFill="1" applyBorder="1" applyAlignment="1">
      <alignment vertical="center"/>
    </xf>
    <xf numFmtId="0" fontId="1" fillId="0" borderId="0" xfId="0" applyFont="1"/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4" borderId="18" xfId="0" applyFont="1" applyFill="1" applyBorder="1" applyAlignment="1">
      <alignment horizontal="left" vertical="center"/>
    </xf>
    <xf numFmtId="0" fontId="0" fillId="5" borderId="18" xfId="0" applyFill="1" applyBorder="1"/>
    <xf numFmtId="0" fontId="0" fillId="3" borderId="18" xfId="0" applyFill="1" applyBorder="1"/>
    <xf numFmtId="0" fontId="2" fillId="7" borderId="0" xfId="0" applyFont="1" applyFill="1" applyAlignment="1">
      <alignment horizontal="center" vertical="center" wrapText="1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 wrapText="1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32" xfId="0" applyBorder="1" applyAlignment="1">
      <alignment vertical="center" wrapText="1"/>
    </xf>
    <xf numFmtId="0" fontId="3" fillId="9" borderId="13" xfId="0" applyFont="1" applyFill="1" applyBorder="1" applyAlignment="1">
      <alignment vertical="center" wrapText="1"/>
    </xf>
    <xf numFmtId="0" fontId="11" fillId="0" borderId="30" xfId="0" applyFont="1" applyBorder="1" applyAlignment="1">
      <alignment vertical="center"/>
    </xf>
    <xf numFmtId="0" fontId="0" fillId="0" borderId="39" xfId="0" applyBorder="1" applyAlignment="1">
      <alignment vertical="center"/>
    </xf>
    <xf numFmtId="0" fontId="15" fillId="0" borderId="40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0" fillId="0" borderId="36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42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3" borderId="45" xfId="0" applyFill="1" applyBorder="1" applyAlignment="1">
      <alignment vertical="center"/>
    </xf>
    <xf numFmtId="0" fontId="0" fillId="4" borderId="48" xfId="0" applyFill="1" applyBorder="1" applyAlignment="1" applyProtection="1">
      <alignment horizontal="center" vertical="center"/>
      <protection hidden="1"/>
    </xf>
    <xf numFmtId="0" fontId="0" fillId="11" borderId="12" xfId="0" applyFill="1" applyBorder="1" applyAlignment="1">
      <alignment vertic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49" xfId="0" applyBorder="1" applyAlignment="1">
      <alignment vertical="center"/>
    </xf>
    <xf numFmtId="0" fontId="0" fillId="0" borderId="50" xfId="0" applyBorder="1" applyAlignment="1">
      <alignment vertical="center"/>
    </xf>
    <xf numFmtId="0" fontId="17" fillId="4" borderId="51" xfId="0" applyFont="1" applyFill="1" applyBorder="1" applyAlignment="1">
      <alignment vertical="center"/>
    </xf>
    <xf numFmtId="44" fontId="17" fillId="4" borderId="52" xfId="0" applyNumberFormat="1" applyFont="1" applyFill="1" applyBorder="1" applyAlignment="1" applyProtection="1">
      <alignment vertical="center"/>
      <protection hidden="1"/>
    </xf>
    <xf numFmtId="0" fontId="0" fillId="7" borderId="31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5" fillId="6" borderId="18" xfId="0" applyFont="1" applyFill="1" applyBorder="1" applyAlignment="1">
      <alignment horizontal="center" vertical="center" wrapText="1"/>
    </xf>
    <xf numFmtId="0" fontId="0" fillId="3" borderId="55" xfId="0" applyFill="1" applyBorder="1" applyAlignment="1" applyProtection="1">
      <alignment vertical="center" wrapText="1"/>
      <protection locked="0"/>
    </xf>
    <xf numFmtId="0" fontId="0" fillId="3" borderId="18" xfId="0" applyFill="1" applyBorder="1" applyAlignment="1" applyProtection="1">
      <alignment horizontal="center" vertical="center" wrapText="1"/>
      <protection locked="0"/>
    </xf>
    <xf numFmtId="0" fontId="0" fillId="3" borderId="18" xfId="0" applyFill="1" applyBorder="1" applyAlignment="1" applyProtection="1">
      <alignment vertical="center" wrapText="1"/>
      <protection locked="0"/>
    </xf>
    <xf numFmtId="44" fontId="0" fillId="3" borderId="18" xfId="0" applyNumberFormat="1" applyFill="1" applyBorder="1" applyAlignment="1" applyProtection="1">
      <alignment vertical="center" wrapText="1"/>
      <protection locked="0"/>
    </xf>
    <xf numFmtId="0" fontId="0" fillId="5" borderId="18" xfId="0" applyFill="1" applyBorder="1" applyAlignment="1" applyProtection="1">
      <alignment vertical="center" wrapText="1"/>
      <protection locked="0"/>
    </xf>
    <xf numFmtId="44" fontId="0" fillId="5" borderId="18" xfId="0" applyNumberFormat="1" applyFill="1" applyBorder="1" applyAlignment="1" applyProtection="1">
      <alignment vertical="center" wrapText="1"/>
      <protection locked="0"/>
    </xf>
    <xf numFmtId="0" fontId="0" fillId="3" borderId="56" xfId="0" applyFill="1" applyBorder="1" applyAlignment="1" applyProtection="1">
      <alignment horizontal="center" vertical="center" wrapText="1"/>
      <protection locked="0"/>
    </xf>
    <xf numFmtId="0" fontId="0" fillId="3" borderId="56" xfId="0" applyFill="1" applyBorder="1" applyAlignment="1" applyProtection="1">
      <alignment vertical="center" wrapText="1"/>
      <protection locked="0"/>
    </xf>
    <xf numFmtId="44" fontId="0" fillId="3" borderId="56" xfId="0" applyNumberFormat="1" applyFill="1" applyBorder="1" applyAlignment="1" applyProtection="1">
      <alignment vertical="center" wrapText="1"/>
      <protection locked="0"/>
    </xf>
    <xf numFmtId="0" fontId="0" fillId="5" borderId="56" xfId="0" applyFill="1" applyBorder="1" applyAlignment="1" applyProtection="1">
      <alignment vertical="center" wrapText="1"/>
      <protection locked="0"/>
    </xf>
    <xf numFmtId="44" fontId="0" fillId="5" borderId="56" xfId="0" applyNumberFormat="1" applyFill="1" applyBorder="1" applyAlignment="1" applyProtection="1">
      <alignment vertical="center" wrapText="1"/>
      <protection locked="0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164" fontId="10" fillId="4" borderId="18" xfId="0" applyNumberFormat="1" applyFont="1" applyFill="1" applyBorder="1" applyAlignment="1">
      <alignment horizontal="right" vertical="center"/>
    </xf>
    <xf numFmtId="0" fontId="0" fillId="0" borderId="30" xfId="0" applyBorder="1" applyAlignment="1">
      <alignment vertical="center" wrapText="1"/>
    </xf>
    <xf numFmtId="0" fontId="14" fillId="6" borderId="43" xfId="1" applyFont="1" applyFill="1" applyBorder="1" applyAlignment="1">
      <alignment horizontal="center" vertical="center" wrapText="1"/>
    </xf>
    <xf numFmtId="0" fontId="23" fillId="0" borderId="58" xfId="0" applyFont="1" applyBorder="1" applyAlignment="1">
      <alignment horizontal="center" vertical="center"/>
    </xf>
    <xf numFmtId="0" fontId="15" fillId="0" borderId="59" xfId="0" applyFont="1" applyBorder="1" applyAlignment="1">
      <alignment vertical="center"/>
    </xf>
    <xf numFmtId="0" fontId="17" fillId="0" borderId="33" xfId="0" applyFont="1" applyBorder="1" applyAlignment="1">
      <alignment horizontal="center" vertical="center"/>
    </xf>
    <xf numFmtId="0" fontId="0" fillId="0" borderId="60" xfId="0" applyBorder="1" applyAlignment="1">
      <alignment vertical="center"/>
    </xf>
    <xf numFmtId="0" fontId="0" fillId="3" borderId="7" xfId="0" applyFill="1" applyBorder="1" applyAlignment="1">
      <alignment vertical="center"/>
    </xf>
    <xf numFmtId="0" fontId="5" fillId="6" borderId="46" xfId="0" applyFont="1" applyFill="1" applyBorder="1" applyAlignment="1">
      <alignment vertical="center"/>
    </xf>
    <xf numFmtId="0" fontId="5" fillId="6" borderId="47" xfId="0" applyFont="1" applyFill="1" applyBorder="1" applyAlignment="1">
      <alignment horizontal="center" vertical="center" wrapText="1"/>
    </xf>
    <xf numFmtId="0" fontId="0" fillId="12" borderId="13" xfId="0" applyFill="1" applyBorder="1" applyAlignment="1">
      <alignment vertical="center" wrapText="1"/>
    </xf>
    <xf numFmtId="44" fontId="0" fillId="4" borderId="37" xfId="0" applyNumberFormat="1" applyFill="1" applyBorder="1" applyAlignment="1" applyProtection="1">
      <alignment vertical="center"/>
      <protection hidden="1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5" fillId="6" borderId="43" xfId="0" applyFont="1" applyFill="1" applyBorder="1" applyAlignment="1">
      <alignment horizontal="center" vertical="center" wrapText="1"/>
    </xf>
    <xf numFmtId="44" fontId="0" fillId="11" borderId="38" xfId="0" applyNumberForma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3" borderId="21" xfId="0" applyFill="1" applyBorder="1"/>
    <xf numFmtId="0" fontId="0" fillId="3" borderId="19" xfId="0" applyFill="1" applyBorder="1"/>
    <xf numFmtId="0" fontId="1" fillId="6" borderId="28" xfId="0" applyFont="1" applyFill="1" applyBorder="1" applyAlignment="1">
      <alignment horizontal="center" vertical="center" wrapText="1"/>
    </xf>
    <xf numFmtId="0" fontId="0" fillId="6" borderId="0" xfId="0" applyFill="1"/>
    <xf numFmtId="0" fontId="1" fillId="6" borderId="18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vertical="center"/>
    </xf>
    <xf numFmtId="44" fontId="0" fillId="3" borderId="21" xfId="0" applyNumberFormat="1" applyFill="1" applyBorder="1"/>
    <xf numFmtId="0" fontId="7" fillId="0" borderId="0" xfId="0" applyFont="1" applyAlignment="1">
      <alignment vertical="top" wrapText="1"/>
    </xf>
    <xf numFmtId="0" fontId="0" fillId="3" borderId="12" xfId="0" applyFill="1" applyBorder="1" applyAlignment="1">
      <alignment vertical="center" wrapText="1"/>
    </xf>
    <xf numFmtId="0" fontId="0" fillId="5" borderId="12" xfId="0" applyFill="1" applyBorder="1" applyAlignment="1">
      <alignment vertical="center" wrapText="1"/>
    </xf>
    <xf numFmtId="0" fontId="0" fillId="4" borderId="17" xfId="0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6" fillId="14" borderId="74" xfId="0" applyFont="1" applyFill="1" applyBorder="1" applyAlignment="1">
      <alignment horizontal="center" vertical="center" wrapText="1"/>
    </xf>
    <xf numFmtId="0" fontId="26" fillId="14" borderId="75" xfId="0" applyFont="1" applyFill="1" applyBorder="1" applyAlignment="1">
      <alignment horizontal="center" vertical="center" wrapText="1"/>
    </xf>
    <xf numFmtId="44" fontId="26" fillId="4" borderId="25" xfId="0" applyNumberFormat="1" applyFont="1" applyFill="1" applyBorder="1" applyAlignment="1">
      <alignment horizontal="center" vertical="center"/>
    </xf>
    <xf numFmtId="44" fontId="27" fillId="3" borderId="80" xfId="0" applyNumberFormat="1" applyFont="1" applyFill="1" applyBorder="1" applyAlignment="1">
      <alignment horizontal="center" vertical="center" wrapText="1"/>
    </xf>
    <xf numFmtId="49" fontId="25" fillId="3" borderId="81" xfId="0" applyNumberFormat="1" applyFont="1" applyFill="1" applyBorder="1" applyAlignment="1">
      <alignment horizontal="center" vertical="center" wrapText="1"/>
    </xf>
    <xf numFmtId="44" fontId="25" fillId="3" borderId="45" xfId="0" applyNumberFormat="1" applyFont="1" applyFill="1" applyBorder="1" applyAlignment="1">
      <alignment horizontal="center" vertical="center" wrapText="1"/>
    </xf>
    <xf numFmtId="44" fontId="27" fillId="3" borderId="82" xfId="0" applyNumberFormat="1" applyFont="1" applyFill="1" applyBorder="1" applyAlignment="1">
      <alignment horizontal="center" vertical="center" wrapText="1"/>
    </xf>
    <xf numFmtId="49" fontId="25" fillId="3" borderId="19" xfId="0" applyNumberFormat="1" applyFont="1" applyFill="1" applyBorder="1" applyAlignment="1">
      <alignment horizontal="center" vertical="center" wrapText="1"/>
    </xf>
    <xf numFmtId="44" fontId="25" fillId="3" borderId="12" xfId="0" applyNumberFormat="1" applyFont="1" applyFill="1" applyBorder="1" applyAlignment="1">
      <alignment horizontal="center" vertical="center" wrapText="1"/>
    </xf>
    <xf numFmtId="44" fontId="25" fillId="3" borderId="48" xfId="0" applyNumberFormat="1" applyFont="1" applyFill="1" applyBorder="1" applyAlignment="1">
      <alignment horizontal="center" vertical="center"/>
    </xf>
    <xf numFmtId="44" fontId="25" fillId="3" borderId="43" xfId="0" applyNumberFormat="1" applyFont="1" applyFill="1" applyBorder="1" applyAlignment="1">
      <alignment horizontal="center" vertical="center"/>
    </xf>
    <xf numFmtId="0" fontId="25" fillId="4" borderId="9" xfId="0" applyFont="1" applyFill="1" applyBorder="1" applyAlignment="1">
      <alignment horizontal="center" vertical="center"/>
    </xf>
    <xf numFmtId="0" fontId="25" fillId="4" borderId="85" xfId="0" applyFont="1" applyFill="1" applyBorder="1" applyAlignment="1">
      <alignment horizontal="center" vertical="center"/>
    </xf>
    <xf numFmtId="44" fontId="27" fillId="3" borderId="9" xfId="0" applyNumberFormat="1" applyFont="1" applyFill="1" applyBorder="1" applyAlignment="1">
      <alignment horizontal="center" vertical="center"/>
    </xf>
    <xf numFmtId="49" fontId="25" fillId="3" borderId="25" xfId="0" applyNumberFormat="1" applyFont="1" applyFill="1" applyBorder="1" applyAlignment="1">
      <alignment horizontal="center" vertical="center" wrapText="1"/>
    </xf>
    <xf numFmtId="0" fontId="25" fillId="4" borderId="22" xfId="0" applyFont="1" applyFill="1" applyBorder="1" applyAlignment="1">
      <alignment horizontal="center" vertical="center"/>
    </xf>
    <xf numFmtId="44" fontId="27" fillId="3" borderId="83" xfId="0" applyNumberFormat="1" applyFont="1" applyFill="1" applyBorder="1" applyAlignment="1">
      <alignment horizontal="center" vertical="center"/>
    </xf>
    <xf numFmtId="0" fontId="25" fillId="4" borderId="56" xfId="0" applyFont="1" applyFill="1" applyBorder="1" applyAlignment="1">
      <alignment horizontal="center" vertical="center"/>
    </xf>
    <xf numFmtId="49" fontId="25" fillId="3" borderId="85" xfId="0" applyNumberFormat="1" applyFont="1" applyFill="1" applyBorder="1" applyAlignment="1">
      <alignment horizontal="center" vertical="center" wrapText="1"/>
    </xf>
    <xf numFmtId="44" fontId="25" fillId="12" borderId="57" xfId="0" applyNumberFormat="1" applyFont="1" applyFill="1" applyBorder="1" applyAlignment="1">
      <alignment horizontal="center" vertical="center"/>
    </xf>
    <xf numFmtId="44" fontId="25" fillId="12" borderId="1" xfId="0" applyNumberFormat="1" applyFont="1" applyFill="1" applyBorder="1" applyAlignment="1">
      <alignment horizontal="center" vertical="center"/>
    </xf>
    <xf numFmtId="44" fontId="25" fillId="12" borderId="43" xfId="0" applyNumberFormat="1" applyFont="1" applyFill="1" applyBorder="1" applyAlignment="1">
      <alignment horizontal="center" vertical="center"/>
    </xf>
    <xf numFmtId="0" fontId="25" fillId="15" borderId="86" xfId="0" applyFont="1" applyFill="1" applyBorder="1" applyAlignment="1">
      <alignment horizontal="center" vertical="center" wrapText="1"/>
    </xf>
    <xf numFmtId="0" fontId="26" fillId="15" borderId="87" xfId="0" applyFont="1" applyFill="1" applyBorder="1" applyAlignment="1">
      <alignment vertical="center"/>
    </xf>
    <xf numFmtId="0" fontId="26" fillId="15" borderId="88" xfId="0" applyFont="1" applyFill="1" applyBorder="1" applyAlignment="1">
      <alignment vertical="center"/>
    </xf>
    <xf numFmtId="44" fontId="28" fillId="15" borderId="89" xfId="0" applyNumberFormat="1" applyFont="1" applyFill="1" applyBorder="1" applyAlignment="1">
      <alignment horizontal="center" vertical="center"/>
    </xf>
    <xf numFmtId="44" fontId="26" fillId="15" borderId="90" xfId="0" applyNumberFormat="1" applyFont="1" applyFill="1" applyBorder="1" applyAlignment="1">
      <alignment horizontal="center" vertical="center"/>
    </xf>
    <xf numFmtId="44" fontId="26" fillId="15" borderId="76" xfId="0" applyNumberFormat="1" applyFont="1" applyFill="1" applyBorder="1" applyAlignment="1">
      <alignment horizontal="center" vertical="center"/>
    </xf>
    <xf numFmtId="49" fontId="25" fillId="4" borderId="79" xfId="0" applyNumberFormat="1" applyFont="1" applyFill="1" applyBorder="1" applyAlignment="1">
      <alignment horizontal="center" vertical="center" wrapText="1"/>
    </xf>
    <xf numFmtId="49" fontId="25" fillId="4" borderId="29" xfId="0" applyNumberFormat="1" applyFont="1" applyFill="1" applyBorder="1" applyAlignment="1">
      <alignment horizontal="center" vertical="center"/>
    </xf>
    <xf numFmtId="49" fontId="25" fillId="4" borderId="25" xfId="0" applyNumberFormat="1" applyFont="1" applyFill="1" applyBorder="1" applyAlignment="1">
      <alignment horizontal="center" vertical="center"/>
    </xf>
    <xf numFmtId="9" fontId="0" fillId="0" borderId="0" xfId="0" applyNumberFormat="1"/>
    <xf numFmtId="0" fontId="0" fillId="4" borderId="18" xfId="0" applyFill="1" applyBorder="1"/>
    <xf numFmtId="44" fontId="0" fillId="4" borderId="18" xfId="0" applyNumberFormat="1" applyFill="1" applyBorder="1"/>
    <xf numFmtId="9" fontId="0" fillId="4" borderId="18" xfId="0" applyNumberFormat="1" applyFill="1" applyBorder="1"/>
    <xf numFmtId="0" fontId="0" fillId="10" borderId="18" xfId="0" applyFill="1" applyBorder="1"/>
    <xf numFmtId="0" fontId="0" fillId="0" borderId="62" xfId="0" applyBorder="1" applyAlignment="1">
      <alignment vertical="center"/>
    </xf>
    <xf numFmtId="0" fontId="1" fillId="16" borderId="18" xfId="0" applyFont="1" applyFill="1" applyBorder="1" applyAlignment="1">
      <alignment horizontal="center"/>
    </xf>
    <xf numFmtId="0" fontId="29" fillId="6" borderId="18" xfId="0" applyFont="1" applyFill="1" applyBorder="1" applyAlignment="1">
      <alignment horizontal="center" vertical="center"/>
    </xf>
    <xf numFmtId="0" fontId="26" fillId="18" borderId="70" xfId="0" applyFont="1" applyFill="1" applyBorder="1" applyAlignment="1">
      <alignment horizontal="center" vertical="center" wrapText="1"/>
    </xf>
    <xf numFmtId="0" fontId="26" fillId="18" borderId="71" xfId="0" applyFont="1" applyFill="1" applyBorder="1" applyAlignment="1">
      <alignment horizontal="center" vertical="center" wrapText="1"/>
    </xf>
    <xf numFmtId="0" fontId="26" fillId="18" borderId="72" xfId="0" applyFont="1" applyFill="1" applyBorder="1" applyAlignment="1">
      <alignment horizontal="center" vertical="center" wrapText="1"/>
    </xf>
    <xf numFmtId="0" fontId="26" fillId="18" borderId="73" xfId="0" applyFont="1" applyFill="1" applyBorder="1" applyAlignment="1">
      <alignment horizontal="center" vertical="center" wrapText="1"/>
    </xf>
    <xf numFmtId="0" fontId="26" fillId="18" borderId="74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4" fontId="1" fillId="4" borderId="48" xfId="0" applyNumberFormat="1" applyFont="1" applyFill="1" applyBorder="1" applyAlignment="1" applyProtection="1">
      <alignment vertical="center"/>
      <protection hidden="1"/>
    </xf>
    <xf numFmtId="0" fontId="0" fillId="3" borderId="19" xfId="0" applyFill="1" applyBorder="1" applyAlignment="1">
      <alignment horizontal="center"/>
    </xf>
    <xf numFmtId="0" fontId="4" fillId="0" borderId="18" xfId="0" applyFont="1" applyBorder="1" applyAlignment="1">
      <alignment horizontal="center" vertical="center" wrapText="1"/>
    </xf>
    <xf numFmtId="0" fontId="0" fillId="0" borderId="18" xfId="0" applyBorder="1" applyAlignment="1">
      <alignment vertical="center" wrapText="1"/>
    </xf>
    <xf numFmtId="0" fontId="0" fillId="0" borderId="18" xfId="0" applyBorder="1" applyAlignment="1">
      <alignment vertical="center"/>
    </xf>
    <xf numFmtId="0" fontId="0" fillId="0" borderId="18" xfId="0" applyBorder="1"/>
    <xf numFmtId="164" fontId="1" fillId="6" borderId="28" xfId="0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0" xfId="0" applyFont="1" applyAlignment="1">
      <alignment wrapText="1"/>
    </xf>
    <xf numFmtId="0" fontId="25" fillId="4" borderId="96" xfId="0" applyFont="1" applyFill="1" applyBorder="1" applyAlignment="1">
      <alignment horizontal="center" vertical="center"/>
    </xf>
    <xf numFmtId="0" fontId="25" fillId="4" borderId="28" xfId="0" applyFont="1" applyFill="1" applyBorder="1" applyAlignment="1">
      <alignment horizontal="center" vertical="center"/>
    </xf>
    <xf numFmtId="0" fontId="0" fillId="12" borderId="9" xfId="0" applyFill="1" applyBorder="1" applyAlignment="1">
      <alignment horizontal="left" vertical="center"/>
    </xf>
    <xf numFmtId="0" fontId="0" fillId="12" borderId="91" xfId="0" applyFill="1" applyBorder="1" applyAlignment="1">
      <alignment horizontal="left" vertical="center"/>
    </xf>
    <xf numFmtId="0" fontId="28" fillId="8" borderId="18" xfId="0" applyFont="1" applyFill="1" applyBorder="1"/>
    <xf numFmtId="0" fontId="28" fillId="8" borderId="18" xfId="0" applyFont="1" applyFill="1" applyBorder="1" applyAlignment="1">
      <alignment wrapText="1"/>
    </xf>
    <xf numFmtId="44" fontId="0" fillId="4" borderId="61" xfId="0" applyNumberFormat="1" applyFill="1" applyBorder="1" applyAlignment="1" applyProtection="1">
      <alignment vertical="center"/>
      <protection hidden="1"/>
    </xf>
    <xf numFmtId="0" fontId="25" fillId="4" borderId="83" xfId="0" applyFont="1" applyFill="1" applyBorder="1" applyAlignment="1">
      <alignment horizontal="center" vertical="center"/>
    </xf>
    <xf numFmtId="0" fontId="25" fillId="4" borderId="14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8" xfId="0" applyNumberFormat="1" applyBorder="1" applyAlignment="1">
      <alignment vertical="center"/>
    </xf>
    <xf numFmtId="49" fontId="0" fillId="0" borderId="0" xfId="0" applyNumberFormat="1"/>
    <xf numFmtId="0" fontId="13" fillId="10" borderId="1" xfId="1" applyFont="1" applyFill="1" applyBorder="1" applyAlignment="1">
      <alignment horizontal="center" vertical="center"/>
    </xf>
    <xf numFmtId="0" fontId="13" fillId="10" borderId="2" xfId="1" applyFont="1" applyFill="1" applyBorder="1" applyAlignment="1">
      <alignment horizontal="center" vertical="center"/>
    </xf>
    <xf numFmtId="0" fontId="13" fillId="10" borderId="3" xfId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0" fillId="3" borderId="37" xfId="0" applyFill="1" applyBorder="1" applyAlignment="1" applyProtection="1">
      <alignment horizontal="left" vertical="center"/>
      <protection locked="0"/>
    </xf>
    <xf numFmtId="0" fontId="0" fillId="3" borderId="38" xfId="0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5" borderId="19" xfId="0" applyFill="1" applyBorder="1" applyAlignment="1"/>
    <xf numFmtId="0" fontId="0" fillId="5" borderId="20" xfId="0" applyFill="1" applyBorder="1" applyAlignment="1"/>
    <xf numFmtId="0" fontId="0" fillId="5" borderId="21" xfId="0" applyFill="1" applyBorder="1" applyAlignment="1"/>
    <xf numFmtId="0" fontId="0" fillId="3" borderId="19" xfId="0" applyFill="1" applyBorder="1" applyAlignment="1"/>
    <xf numFmtId="0" fontId="0" fillId="3" borderId="21" xfId="0" applyFill="1" applyBorder="1" applyAlignment="1"/>
    <xf numFmtId="0" fontId="14" fillId="6" borderId="1" xfId="1" applyFont="1" applyFill="1" applyBorder="1" applyAlignment="1">
      <alignment horizontal="center" vertical="center"/>
    </xf>
    <xf numFmtId="0" fontId="14" fillId="6" borderId="3" xfId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1" fillId="6" borderId="25" xfId="0" applyFont="1" applyFill="1" applyBorder="1" applyAlignment="1">
      <alignment horizontal="center" vertical="center" wrapText="1"/>
    </xf>
    <xf numFmtId="0" fontId="1" fillId="6" borderId="27" xfId="0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23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0" fillId="8" borderId="51" xfId="0" applyFill="1" applyBorder="1" applyAlignment="1" applyProtection="1">
      <alignment horizontal="center" vertical="center" wrapText="1"/>
      <protection hidden="1"/>
    </xf>
    <xf numFmtId="0" fontId="0" fillId="8" borderId="63" xfId="0" applyFill="1" applyBorder="1" applyAlignment="1" applyProtection="1">
      <alignment horizontal="center" vertical="center" wrapText="1"/>
      <protection hidden="1"/>
    </xf>
    <xf numFmtId="0" fontId="0" fillId="4" borderId="64" xfId="0" applyFill="1" applyBorder="1" applyAlignment="1" applyProtection="1">
      <alignment vertical="center"/>
      <protection hidden="1"/>
    </xf>
    <xf numFmtId="0" fontId="0" fillId="4" borderId="65" xfId="0" applyFill="1" applyBorder="1" applyAlignment="1" applyProtection="1">
      <alignment vertical="center"/>
      <protection hidden="1"/>
    </xf>
    <xf numFmtId="0" fontId="1" fillId="6" borderId="28" xfId="0" applyFont="1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/>
    </xf>
    <xf numFmtId="0" fontId="7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5" fillId="6" borderId="28" xfId="0" applyFont="1" applyFill="1" applyBorder="1" applyAlignment="1">
      <alignment horizontal="center" vertical="center" wrapText="1"/>
    </xf>
    <xf numFmtId="0" fontId="5" fillId="6" borderId="29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/>
    </xf>
    <xf numFmtId="0" fontId="4" fillId="6" borderId="21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14" fillId="6" borderId="1" xfId="1" applyFont="1" applyFill="1" applyBorder="1" applyAlignment="1">
      <alignment horizontal="center" vertical="center" wrapText="1"/>
    </xf>
    <xf numFmtId="0" fontId="14" fillId="6" borderId="3" xfId="1" applyFont="1" applyFill="1" applyBorder="1" applyAlignment="1">
      <alignment horizontal="center" vertical="center" wrapText="1"/>
    </xf>
    <xf numFmtId="0" fontId="30" fillId="6" borderId="1" xfId="1" applyFont="1" applyFill="1" applyBorder="1" applyAlignment="1">
      <alignment horizontal="center" vertical="center"/>
    </xf>
    <xf numFmtId="0" fontId="30" fillId="6" borderId="3" xfId="1" applyFont="1" applyFill="1" applyBorder="1" applyAlignment="1">
      <alignment horizontal="center" vertical="center"/>
    </xf>
    <xf numFmtId="0" fontId="16" fillId="0" borderId="41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5" fillId="6" borderId="37" xfId="0" applyFont="1" applyFill="1" applyBorder="1" applyAlignment="1">
      <alignment horizontal="center" vertical="center"/>
    </xf>
    <xf numFmtId="0" fontId="5" fillId="6" borderId="37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0" fontId="0" fillId="9" borderId="46" xfId="0" applyFill="1" applyBorder="1" applyAlignment="1">
      <alignment horizontal="center" vertical="center" wrapText="1"/>
    </xf>
    <xf numFmtId="0" fontId="0" fillId="9" borderId="47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 wrapText="1"/>
    </xf>
    <xf numFmtId="0" fontId="5" fillId="6" borderId="55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5" fillId="6" borderId="53" xfId="0" applyFont="1" applyFill="1" applyBorder="1" applyAlignment="1">
      <alignment horizontal="center" vertical="center"/>
    </xf>
    <xf numFmtId="0" fontId="5" fillId="6" borderId="54" xfId="0" applyFont="1" applyFill="1" applyBorder="1" applyAlignment="1">
      <alignment horizontal="center" vertical="center"/>
    </xf>
    <xf numFmtId="0" fontId="5" fillId="6" borderId="66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0" fillId="7" borderId="4" xfId="0" applyFill="1" applyBorder="1" applyAlignment="1">
      <alignment vertical="center"/>
    </xf>
    <xf numFmtId="0" fontId="0" fillId="7" borderId="8" xfId="0" applyFill="1" applyBorder="1" applyAlignment="1">
      <alignment vertical="center"/>
    </xf>
    <xf numFmtId="44" fontId="0" fillId="3" borderId="19" xfId="0" applyNumberFormat="1" applyFill="1" applyBorder="1" applyAlignment="1" applyProtection="1">
      <alignment horizontal="center" vertical="center" wrapText="1"/>
      <protection locked="0"/>
    </xf>
    <xf numFmtId="44" fontId="0" fillId="3" borderId="21" xfId="0" applyNumberFormat="1" applyFill="1" applyBorder="1" applyAlignment="1" applyProtection="1">
      <alignment horizontal="center" vertical="center" wrapText="1"/>
      <protection locked="0"/>
    </xf>
    <xf numFmtId="0" fontId="1" fillId="6" borderId="93" xfId="0" applyFont="1" applyFill="1" applyBorder="1" applyAlignment="1">
      <alignment vertical="center"/>
    </xf>
    <xf numFmtId="0" fontId="1" fillId="6" borderId="27" xfId="0" applyFont="1" applyFill="1" applyBorder="1" applyAlignment="1">
      <alignment vertical="center"/>
    </xf>
    <xf numFmtId="44" fontId="1" fillId="4" borderId="96" xfId="0" applyNumberFormat="1" applyFont="1" applyFill="1" applyBorder="1" applyAlignment="1" applyProtection="1">
      <alignment vertical="center"/>
      <protection hidden="1"/>
    </xf>
    <xf numFmtId="44" fontId="1" fillId="4" borderId="29" xfId="0" applyNumberFormat="1" applyFont="1" applyFill="1" applyBorder="1" applyAlignment="1" applyProtection="1">
      <alignment vertical="center"/>
      <protection hidden="1"/>
    </xf>
    <xf numFmtId="44" fontId="0" fillId="4" borderId="28" xfId="0" applyNumberFormat="1" applyFill="1" applyBorder="1" applyAlignment="1" applyProtection="1">
      <alignment vertical="center"/>
      <protection hidden="1"/>
    </xf>
    <xf numFmtId="44" fontId="0" fillId="4" borderId="99" xfId="0" applyNumberFormat="1" applyFill="1" applyBorder="1" applyAlignment="1" applyProtection="1">
      <alignment vertical="center"/>
      <protection hidden="1"/>
    </xf>
    <xf numFmtId="44" fontId="0" fillId="4" borderId="18" xfId="0" applyNumberFormat="1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4" fillId="6" borderId="9" xfId="1" applyFont="1" applyFill="1" applyBorder="1" applyAlignment="1">
      <alignment horizontal="center" vertical="center"/>
    </xf>
    <xf numFmtId="0" fontId="14" fillId="6" borderId="0" xfId="1" applyFont="1" applyFill="1" applyBorder="1" applyAlignment="1">
      <alignment horizontal="center" vertical="center"/>
    </xf>
    <xf numFmtId="44" fontId="28" fillId="4" borderId="19" xfId="0" applyNumberFormat="1" applyFont="1" applyFill="1" applyBorder="1" applyAlignment="1"/>
    <xf numFmtId="44" fontId="28" fillId="4" borderId="21" xfId="0" applyNumberFormat="1" applyFont="1" applyFill="1" applyBorder="1" applyAlignment="1"/>
    <xf numFmtId="0" fontId="29" fillId="6" borderId="19" xfId="0" applyFont="1" applyFill="1" applyBorder="1" applyAlignment="1">
      <alignment horizontal="center" vertical="center" wrapText="1"/>
    </xf>
    <xf numFmtId="0" fontId="29" fillId="6" borderId="21" xfId="0" applyFont="1" applyFill="1" applyBorder="1" applyAlignment="1">
      <alignment horizontal="center" vertical="center"/>
    </xf>
    <xf numFmtId="0" fontId="29" fillId="17" borderId="19" xfId="0" applyFont="1" applyFill="1" applyBorder="1" applyAlignment="1">
      <alignment horizontal="center" vertical="center"/>
    </xf>
    <xf numFmtId="0" fontId="29" fillId="17" borderId="20" xfId="0" applyFont="1" applyFill="1" applyBorder="1" applyAlignment="1">
      <alignment horizontal="center" vertical="center"/>
    </xf>
    <xf numFmtId="0" fontId="29" fillId="17" borderId="21" xfId="0" applyFont="1" applyFill="1" applyBorder="1" applyAlignment="1">
      <alignment horizontal="center" vertical="center"/>
    </xf>
    <xf numFmtId="0" fontId="28" fillId="17" borderId="19" xfId="0" applyFont="1" applyFill="1" applyBorder="1" applyAlignment="1">
      <alignment horizontal="center"/>
    </xf>
    <xf numFmtId="0" fontId="28" fillId="17" borderId="20" xfId="0" applyFont="1" applyFill="1" applyBorder="1" applyAlignment="1">
      <alignment horizontal="center"/>
    </xf>
    <xf numFmtId="0" fontId="28" fillId="17" borderId="21" xfId="0" applyFont="1" applyFill="1" applyBorder="1" applyAlignment="1">
      <alignment horizontal="center"/>
    </xf>
    <xf numFmtId="0" fontId="0" fillId="9" borderId="46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0" fontId="0" fillId="4" borderId="57" xfId="0" applyFill="1" applyBorder="1" applyAlignment="1" applyProtection="1">
      <alignment horizontal="center" vertical="center"/>
      <protection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0" borderId="11" xfId="0" applyBorder="1" applyAlignment="1">
      <alignment horizontal="left" vertical="center" wrapText="1"/>
    </xf>
    <xf numFmtId="0" fontId="0" fillId="0" borderId="30" xfId="0" applyBorder="1" applyAlignment="1">
      <alignment horizontal="left" vertical="center" wrapText="1"/>
    </xf>
    <xf numFmtId="0" fontId="17" fillId="0" borderId="30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0" fillId="12" borderId="5" xfId="0" applyFill="1" applyBorder="1" applyAlignment="1">
      <alignment horizontal="left" vertical="center"/>
    </xf>
    <xf numFmtId="0" fontId="0" fillId="12" borderId="93" xfId="0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 wrapText="1"/>
    </xf>
    <xf numFmtId="0" fontId="1" fillId="12" borderId="2" xfId="0" applyFont="1" applyFill="1" applyBorder="1" applyAlignment="1">
      <alignment horizontal="left" vertical="center" wrapText="1"/>
    </xf>
    <xf numFmtId="0" fontId="0" fillId="0" borderId="0" xfId="0" applyAlignment="1" applyProtection="1">
      <alignment horizontal="center" vertical="center" wrapText="1"/>
      <protection hidden="1"/>
    </xf>
    <xf numFmtId="0" fontId="17" fillId="0" borderId="8" xfId="0" applyFont="1" applyBorder="1" applyAlignment="1">
      <alignment horizontal="center" vertical="center"/>
    </xf>
    <xf numFmtId="0" fontId="0" fillId="12" borderId="98" xfId="0" applyFill="1" applyBorder="1" applyAlignment="1">
      <alignment vertical="center" wrapText="1"/>
    </xf>
    <xf numFmtId="0" fontId="0" fillId="12" borderId="63" xfId="0" applyFill="1" applyBorder="1" applyAlignment="1">
      <alignment vertical="center" wrapText="1"/>
    </xf>
    <xf numFmtId="0" fontId="0" fillId="12" borderId="80" xfId="0" applyFill="1" applyBorder="1" applyAlignment="1">
      <alignment horizontal="left" vertical="center"/>
    </xf>
    <xf numFmtId="0" fontId="0" fillId="12" borderId="27" xfId="0" applyFill="1" applyBorder="1" applyAlignment="1">
      <alignment horizontal="left" vertical="center"/>
    </xf>
    <xf numFmtId="0" fontId="0" fillId="0" borderId="94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95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80" xfId="0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65" xfId="0" applyBorder="1" applyAlignment="1">
      <alignment horizontal="left" vertical="top" wrapText="1"/>
    </xf>
    <xf numFmtId="44" fontId="0" fillId="11" borderId="92" xfId="0" applyNumberFormat="1" applyFill="1" applyBorder="1" applyAlignment="1" applyProtection="1">
      <alignment vertical="center"/>
      <protection locked="0"/>
    </xf>
    <xf numFmtId="44" fontId="0" fillId="11" borderId="97" xfId="0" applyNumberFormat="1" applyFill="1" applyBorder="1" applyAlignment="1" applyProtection="1">
      <alignment vertical="center"/>
      <protection locked="0"/>
    </xf>
    <xf numFmtId="44" fontId="0" fillId="11" borderId="81" xfId="0" applyNumberFormat="1" applyFill="1" applyBorder="1" applyAlignment="1" applyProtection="1">
      <alignment vertical="center"/>
      <protection locked="0"/>
    </xf>
    <xf numFmtId="0" fontId="0" fillId="12" borderId="9" xfId="0" applyFill="1" applyBorder="1" applyAlignment="1">
      <alignment horizontal="left" vertical="center"/>
    </xf>
    <xf numFmtId="0" fontId="0" fillId="12" borderId="91" xfId="0" applyFill="1" applyBorder="1" applyAlignment="1">
      <alignment horizontal="left" vertical="center"/>
    </xf>
    <xf numFmtId="0" fontId="0" fillId="4" borderId="18" xfId="0" applyFill="1" applyBorder="1" applyAlignment="1">
      <alignment horizontal="left"/>
    </xf>
    <xf numFmtId="0" fontId="25" fillId="12" borderId="1" xfId="0" applyFont="1" applyFill="1" applyBorder="1" applyAlignment="1">
      <alignment horizontal="right" vertical="center"/>
    </xf>
    <xf numFmtId="0" fontId="25" fillId="12" borderId="2" xfId="0" applyFont="1" applyFill="1" applyBorder="1" applyAlignment="1">
      <alignment horizontal="right" vertical="center"/>
    </xf>
    <xf numFmtId="0" fontId="25" fillId="12" borderId="84" xfId="0" applyFont="1" applyFill="1" applyBorder="1" applyAlignment="1">
      <alignment horizontal="right" vertical="center"/>
    </xf>
    <xf numFmtId="44" fontId="25" fillId="3" borderId="1" xfId="0" applyNumberFormat="1" applyFont="1" applyFill="1" applyBorder="1" applyAlignment="1">
      <alignment horizontal="center" vertical="center"/>
    </xf>
    <xf numFmtId="44" fontId="25" fillId="3" borderId="3" xfId="0" applyNumberFormat="1" applyFont="1" applyFill="1" applyBorder="1" applyAlignment="1">
      <alignment horizontal="center" vertical="center"/>
    </xf>
    <xf numFmtId="0" fontId="25" fillId="16" borderId="1" xfId="0" applyFont="1" applyFill="1" applyBorder="1" applyAlignment="1">
      <alignment horizontal="center" vertical="center"/>
    </xf>
    <xf numFmtId="0" fontId="25" fillId="16" borderId="2" xfId="0" applyFont="1" applyFill="1" applyBorder="1" applyAlignment="1">
      <alignment horizontal="center" vertical="center"/>
    </xf>
    <xf numFmtId="0" fontId="25" fillId="16" borderId="3" xfId="0" applyFont="1" applyFill="1" applyBorder="1" applyAlignment="1">
      <alignment horizontal="center" vertical="center"/>
    </xf>
    <xf numFmtId="0" fontId="24" fillId="0" borderId="4" xfId="1" applyFont="1" applyBorder="1" applyAlignment="1">
      <alignment horizontal="center"/>
    </xf>
    <xf numFmtId="0" fontId="25" fillId="13" borderId="67" xfId="0" applyFont="1" applyFill="1" applyBorder="1" applyAlignment="1">
      <alignment horizontal="center" vertical="center" wrapText="1"/>
    </xf>
    <xf numFmtId="0" fontId="25" fillId="13" borderId="68" xfId="0" applyFont="1" applyFill="1" applyBorder="1" applyAlignment="1">
      <alignment horizontal="center" vertical="center" wrapText="1"/>
    </xf>
    <xf numFmtId="0" fontId="25" fillId="13" borderId="69" xfId="0" applyFont="1" applyFill="1" applyBorder="1" applyAlignment="1">
      <alignment horizontal="center" vertical="center" wrapText="1"/>
    </xf>
    <xf numFmtId="0" fontId="25" fillId="16" borderId="76" xfId="0" applyFont="1" applyFill="1" applyBorder="1" applyAlignment="1">
      <alignment horizontal="center" vertical="center"/>
    </xf>
    <xf numFmtId="0" fontId="25" fillId="16" borderId="77" xfId="0" applyFont="1" applyFill="1" applyBorder="1" applyAlignment="1">
      <alignment horizontal="center" vertical="center"/>
    </xf>
    <xf numFmtId="0" fontId="25" fillId="16" borderId="78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right" vertical="center"/>
    </xf>
    <xf numFmtId="0" fontId="25" fillId="3" borderId="2" xfId="0" applyFont="1" applyFill="1" applyBorder="1" applyAlignment="1">
      <alignment horizontal="right" vertical="center"/>
    </xf>
    <xf numFmtId="0" fontId="25" fillId="3" borderId="84" xfId="0" applyFont="1" applyFill="1" applyBorder="1" applyAlignment="1">
      <alignment horizontal="right" vertical="center"/>
    </xf>
    <xf numFmtId="0" fontId="0" fillId="0" borderId="28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8" xfId="0" applyBorder="1" applyAlignment="1">
      <alignment vertical="center"/>
    </xf>
    <xf numFmtId="0" fontId="0" fillId="0" borderId="29" xfId="0" applyBorder="1" applyAlignment="1">
      <alignment vertical="center"/>
    </xf>
    <xf numFmtId="165" fontId="0" fillId="0" borderId="28" xfId="0" applyNumberFormat="1" applyBorder="1" applyAlignment="1">
      <alignment horizontal="center" vertical="center"/>
    </xf>
    <xf numFmtId="165" fontId="0" fillId="0" borderId="29" xfId="0" applyNumberForma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3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</dxf>
    <dxf>
      <font>
        <color rgb="FFFF0000"/>
      </font>
    </dxf>
    <dxf>
      <font>
        <color rgb="FFBCF4FA"/>
      </font>
    </dxf>
    <dxf>
      <font>
        <color rgb="FFBCF4FA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ont>
        <color rgb="FFBCF4FA"/>
      </font>
    </dxf>
    <dxf>
      <font>
        <color rgb="FFBCF4FA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99"/>
      <color rgb="FFF1FFAB"/>
      <color rgb="FFBCF4FA"/>
      <color rgb="FFD7CEF2"/>
      <color rgb="FFFFFF9B"/>
      <color rgb="FFE1F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510540</xdr:colOff>
      <xdr:row>2</xdr:row>
      <xdr:rowOff>81915</xdr:rowOff>
    </xdr:from>
    <xdr:to>
      <xdr:col>1</xdr:col>
      <xdr:colOff>1405993</xdr:colOff>
      <xdr:row>5</xdr:row>
      <xdr:rowOff>377190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059F13D-3C90-46CA-950E-9E895B9A5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2540" y="1560195"/>
          <a:ext cx="895453" cy="1095375"/>
        </a:xfrm>
        <a:prstGeom prst="rect">
          <a:avLst/>
        </a:prstGeom>
      </xdr:spPr>
    </xdr:pic>
    <xdr:clientData/>
  </xdr:twoCellAnchor>
  <xdr:twoCellAnchor editAs="oneCell">
    <xdr:from>
      <xdr:col>5</xdr:col>
      <xdr:colOff>102196</xdr:colOff>
      <xdr:row>3</xdr:row>
      <xdr:rowOff>336</xdr:rowOff>
    </xdr:from>
    <xdr:to>
      <xdr:col>6</xdr:col>
      <xdr:colOff>415289</xdr:colOff>
      <xdr:row>5</xdr:row>
      <xdr:rowOff>300156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DAE63BE-D264-41A9-B06E-E4A51A1F2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4216" y="1615776"/>
          <a:ext cx="1658023" cy="9513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ledefrance07-my.sharepoint.com/personal/nouara_cherifi_iledefrance_fr/Documents/Bureau/PCAE/AAP%20dessertes%202021/AAP%20R/Copie%20de%20D&#233;p&#244;t%20d&#233;penses%20porteur_73.06_VNC.xlsx" TargetMode="External"/><Relationship Id="rId1" Type="http://schemas.openxmlformats.org/officeDocument/2006/relationships/externalLinkPath" Target="https://iledefrance07.sharepoint.com/sites/MISSIONDISPOSITIFSFEADER/Documents%20partages/General/2-Expression%20des%20besoins%20m&#233;tier/5-For&#234;t/Desserte/1-TS%20de%20d&#233;p&#244;t/AAP%20R/Copie%20de%20D&#233;p&#244;t%20d&#233;penses%20porteur_73.06_VN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"/>
      <sheetName val="Dépenses de Matériel"/>
      <sheetName val="Dépenses Immatérielles"/>
      <sheetName val="Dépenses d'autoconstruction"/>
      <sheetName val="Synthèse"/>
      <sheetName val="Instruction"/>
      <sheetName val="Copie de Dépôt dépenses porteur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BORDET Chloé" id="{EE114D93-1F00-4911-8058-7E196C72B827}" userId="S::chloe.bordet@iledefrance.fr::7e45c411-3fc5-4ec1-9543-134aab15423b" providerId="AD"/>
  <person displayName="NARDELLI Lola" id="{C43CC6BE-E63E-4D30-9671-575B67A8E1A6}" userId="S::Lola.NARDELLI@iledefrance.fr::88b9dc30-88a2-4eed-b245-bc2b936b977a" providerId="AD"/>
  <person displayName="CHERIFI Nouara" id="{9F372ECD-A6A4-4724-9352-9979B30C2C66}" userId="S::nouara.cherifi@iledefrance.fr::426b25da-b4fc-4824-b83a-d06df12087ca" providerId="AD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9" dT="2025-11-18T16:14:06.47" personId="{C43CC6BE-E63E-4D30-9671-575B67A8E1A6}" id="{0908A3AA-98B2-4456-9734-FD3F2C32CCE9}">
    <text>Est-ce que le nom peut être repris de l’onglet 1 ?</text>
  </threadedComment>
  <threadedComment ref="H16" dT="2025-11-18T16:10:37.93" personId="{C43CC6BE-E63E-4D30-9671-575B67A8E1A6}" id="{2D8CE5DA-D05E-4510-A4E8-4B895BDB1BA2}" done="1">
    <text>Je suis plutôt d’avis qu’on demande le prix unitaire pour chaque devis présenté</text>
  </threadedComment>
  <threadedComment ref="H16" dT="2025-11-19T09:44:21.51" personId="{9F372ECD-A6A4-4724-9352-9979B30C2C66}" id="{BA97FA9E-72D1-4828-BC96-9AA2DC52196A}" parentId="{2D8CE5DA-D05E-4510-A4E8-4B895BDB1BA2}">
    <text>Ok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13" dT="2025-11-18T16:05:53.90" personId="{C43CC6BE-E63E-4D30-9671-575B67A8E1A6}" id="{9E9722CB-4F0F-4708-994E-0ED050AEBCA6}" done="1">
    <text>Ce n’est pas uniquement la maitrise d’oeuvre qui est éligible</text>
  </threadedComment>
  <threadedComment ref="A13" dT="2025-11-19T10:00:27.51" personId="{9F372ECD-A6A4-4724-9352-9979B30C2C66}" id="{BF5C1773-1E71-4354-8776-D35632E7B1C8}" parentId="{9E9722CB-4F0F-4708-994E-0ED050AEBCA6}">
    <text>ok</text>
  </threadedComment>
  <threadedComment ref="B13" dT="2025-11-18T16:06:23.69" personId="{C43CC6BE-E63E-4D30-9671-575B67A8E1A6}" id="{CA731CCF-B6C9-4AF2-B30B-55BB2E4CC10C}" done="1">
    <text>Pourquoi est-ce qu’on a deux fois l’intitulé du prestataire ? Je propose plutôt de laisser une colonne «description de la dépense» pour que le porteur explique le contenu de la prestation</text>
  </threadedComment>
  <threadedComment ref="B13" dT="2025-11-19T10:01:38.35" personId="{9F372ECD-A6A4-4724-9352-9979B30C2C66}" id="{9D139E8E-8EA0-417A-8BDB-E21D96563AD5}" parentId="{CA731CCF-B6C9-4AF2-B30B-55BB2E4CC10C}">
    <text>ok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F11" dT="2025-09-29T12:16:02.54" personId="{EE114D93-1F00-4911-8058-7E196C72B827}" id="{D9D56168-4319-403E-BC63-711DCA96308B}" done="1">
    <text>voir si nécessaire de reprendre le modèle de tableau des dépenses comme sur IAIE, qui détaille par type de dépenses le montant présentés. Cela me semble redondant mais à vérifier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2" dT="2025-11-18T16:17:35.94" personId="{C43CC6BE-E63E-4D30-9671-575B67A8E1A6}" id="{70A6D5C7-62D2-4D34-B212-7180F8FA03B6}">
    <text>Il faudrait que nous puissions ajouter le numéro du dossier au moment de l’instruction, et le nom de l’instructeur et la date d’instruction</text>
  </threadedComment>
  <threadedComment ref="H5" dT="2025-11-18T15:51:18.72" personId="{C43CC6BE-E63E-4D30-9671-575B67A8E1A6}" id="{4ED0E887-23D3-4059-8EBF-13B5CBBB4708}">
    <text>Comme le plafonnement est réalisé au niveua du montant unitaire, il faudrait qu’on puisse renseigné le montant unitaire retenu et la quantité retenue (j’ai mis à droite l’exemple sur le rapport d’instruction 14-22)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554E7-943E-42BC-A69B-EA0A41F6EC71}">
  <dimension ref="A1:W387"/>
  <sheetViews>
    <sheetView workbookViewId="0">
      <selection activeCell="H9" sqref="H9"/>
    </sheetView>
  </sheetViews>
  <sheetFormatPr baseColWidth="10" defaultColWidth="11.44140625" defaultRowHeight="14.4" x14ac:dyDescent="0.3"/>
  <cols>
    <col min="1" max="1" width="11.44140625" style="2"/>
    <col min="2" max="2" width="24.44140625" style="2" customWidth="1"/>
    <col min="3" max="3" width="32.44140625" style="2" customWidth="1"/>
    <col min="4" max="4" width="31.44140625" style="2" customWidth="1"/>
    <col min="5" max="5" width="28.33203125" style="2" customWidth="1"/>
    <col min="6" max="6" width="20.44140625" style="2" customWidth="1"/>
    <col min="7" max="16384" width="11.44140625" style="2"/>
  </cols>
  <sheetData>
    <row r="1" spans="1:23" ht="15" thickBot="1" x14ac:dyDescent="0.35">
      <c r="A1" s="14"/>
      <c r="B1" s="15"/>
      <c r="C1" s="15"/>
      <c r="D1" s="15"/>
      <c r="E1" s="15"/>
      <c r="F1" s="15"/>
      <c r="G1" s="16"/>
      <c r="H1" s="14"/>
      <c r="I1" s="14"/>
      <c r="J1" s="14"/>
      <c r="K1" s="14"/>
      <c r="L1" s="16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spans="1:23" ht="100.95" customHeight="1" thickBot="1" x14ac:dyDescent="0.35">
      <c r="B2" s="160" t="s">
        <v>0</v>
      </c>
      <c r="C2" s="161"/>
      <c r="D2" s="161"/>
      <c r="E2" s="161"/>
      <c r="F2" s="162"/>
      <c r="G2" s="17"/>
      <c r="H2" s="14"/>
      <c r="I2" s="14"/>
      <c r="J2" s="14"/>
      <c r="K2" s="14"/>
      <c r="L2" s="16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</row>
    <row r="3" spans="1:23" ht="10.95" customHeight="1" thickBot="1" x14ac:dyDescent="0.35">
      <c r="A3" s="14"/>
      <c r="B3" s="18"/>
      <c r="C3" s="19"/>
      <c r="D3" s="19"/>
      <c r="E3" s="19"/>
      <c r="F3" s="20"/>
      <c r="G3" s="16"/>
      <c r="H3" s="14"/>
      <c r="I3" s="14"/>
      <c r="J3" s="14"/>
      <c r="K3" s="14"/>
      <c r="L3" s="16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</row>
    <row r="4" spans="1:23" ht="36.75" customHeight="1" x14ac:dyDescent="0.3">
      <c r="A4" s="14"/>
      <c r="B4" s="21"/>
      <c r="C4" s="22" t="s">
        <v>1</v>
      </c>
      <c r="D4" s="163"/>
      <c r="E4" s="164"/>
      <c r="F4" s="3"/>
      <c r="G4" s="16"/>
      <c r="H4" s="14"/>
      <c r="I4" s="14"/>
      <c r="J4" s="14"/>
      <c r="K4" s="14"/>
      <c r="L4" s="16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</row>
    <row r="5" spans="1:23" ht="15" thickBot="1" x14ac:dyDescent="0.35">
      <c r="A5" s="14"/>
      <c r="B5" s="21"/>
      <c r="C5" s="19"/>
      <c r="D5" s="19"/>
      <c r="E5" s="19"/>
      <c r="F5" s="3"/>
      <c r="G5" s="16"/>
      <c r="H5" s="14"/>
      <c r="I5" s="23" t="s">
        <v>2</v>
      </c>
      <c r="J5" s="14"/>
      <c r="K5" s="14"/>
      <c r="L5" s="16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</row>
    <row r="6" spans="1:23" ht="30.15" customHeight="1" thickBot="1" x14ac:dyDescent="0.35">
      <c r="A6" s="14"/>
      <c r="B6" s="16"/>
      <c r="C6" s="165" t="s">
        <v>3</v>
      </c>
      <c r="D6" s="166"/>
      <c r="E6" s="167"/>
      <c r="F6" s="3"/>
      <c r="G6" s="16"/>
      <c r="H6" s="14"/>
      <c r="I6" s="14"/>
      <c r="J6" s="14"/>
      <c r="K6" s="14"/>
      <c r="L6" s="16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spans="1:23" ht="31.35" customHeight="1" thickBot="1" x14ac:dyDescent="0.35">
      <c r="A7" s="14"/>
      <c r="B7" s="16"/>
      <c r="C7" s="157" t="s">
        <v>4</v>
      </c>
      <c r="D7" s="158"/>
      <c r="E7" s="159"/>
      <c r="F7" s="3"/>
      <c r="G7" s="16"/>
      <c r="H7" s="14"/>
      <c r="I7" s="14"/>
      <c r="J7" s="14"/>
      <c r="K7" s="14"/>
      <c r="L7" s="16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spans="1:23" ht="15" thickBot="1" x14ac:dyDescent="0.35">
      <c r="A8" s="14"/>
      <c r="B8" s="16"/>
      <c r="C8" s="19"/>
      <c r="D8" s="19"/>
      <c r="E8" s="19"/>
      <c r="F8" s="3"/>
      <c r="G8" s="16"/>
      <c r="H8" s="14"/>
      <c r="I8" s="14"/>
      <c r="J8" s="14"/>
      <c r="K8" s="14"/>
      <c r="L8" s="16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</row>
    <row r="9" spans="1:23" ht="29.4" customHeight="1" thickBot="1" x14ac:dyDescent="0.35">
      <c r="A9" s="14"/>
      <c r="B9" s="16"/>
      <c r="C9" s="165" t="s">
        <v>5</v>
      </c>
      <c r="D9" s="166"/>
      <c r="E9" s="167"/>
      <c r="F9" s="3"/>
      <c r="G9" s="16"/>
      <c r="H9" s="14"/>
      <c r="I9" s="14"/>
      <c r="J9" s="14"/>
      <c r="K9" s="14"/>
      <c r="L9" s="16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3" ht="30.15" customHeight="1" thickBot="1" x14ac:dyDescent="0.35">
      <c r="A10" s="14"/>
      <c r="B10" s="16"/>
      <c r="C10" s="157" t="s">
        <v>6</v>
      </c>
      <c r="D10" s="158"/>
      <c r="E10" s="159"/>
      <c r="F10" s="3"/>
      <c r="G10" s="16"/>
      <c r="H10" s="14"/>
      <c r="I10" s="14"/>
      <c r="J10" s="14"/>
      <c r="K10" s="14"/>
      <c r="L10" s="16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</row>
    <row r="11" spans="1:23" ht="15" thickBot="1" x14ac:dyDescent="0.35">
      <c r="A11" s="14"/>
      <c r="B11" s="16"/>
      <c r="C11" s="19"/>
      <c r="D11" s="19"/>
      <c r="E11" s="19"/>
      <c r="F11" s="3"/>
      <c r="G11" s="16"/>
      <c r="H11" s="14"/>
      <c r="I11" s="14"/>
      <c r="J11" s="14"/>
      <c r="K11" s="14"/>
      <c r="L11" s="16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</row>
    <row r="12" spans="1:23" ht="25.2" thickBot="1" x14ac:dyDescent="0.35">
      <c r="A12" s="14"/>
      <c r="B12" s="14"/>
      <c r="C12" s="72" t="s">
        <v>7</v>
      </c>
      <c r="D12" s="73"/>
      <c r="E12" s="74"/>
      <c r="F12" s="14"/>
      <c r="G12" s="16"/>
      <c r="H12" s="14"/>
      <c r="I12" s="14"/>
      <c r="J12" s="14"/>
      <c r="K12" s="14"/>
      <c r="L12" s="16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</row>
    <row r="13" spans="1:23" ht="26.4" thickBot="1" x14ac:dyDescent="0.35">
      <c r="A13" s="15"/>
      <c r="B13" s="15"/>
      <c r="C13" s="157" t="s">
        <v>8</v>
      </c>
      <c r="D13" s="158"/>
      <c r="E13" s="159"/>
      <c r="F13" s="15"/>
      <c r="G13" s="24"/>
      <c r="H13" s="15"/>
      <c r="I13" s="15"/>
      <c r="J13" s="15"/>
      <c r="K13" s="15"/>
      <c r="L13" s="2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</row>
    <row r="14" spans="1:23" ht="30.15" customHeight="1" x14ac:dyDescent="0.3">
      <c r="A14" s="14"/>
      <c r="B14" s="14"/>
      <c r="F14" s="14"/>
      <c r="G14" s="14"/>
      <c r="H14" s="14"/>
      <c r="I14" s="14"/>
      <c r="J14" s="14"/>
      <c r="K14" s="14"/>
      <c r="L14" s="16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</row>
    <row r="15" spans="1:23" x14ac:dyDescent="0.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6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1:23" x14ac:dyDescent="0.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6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 x14ac:dyDescent="0.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6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</row>
    <row r="18" spans="1:23" x14ac:dyDescent="0.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6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</row>
    <row r="19" spans="1:23" x14ac:dyDescent="0.3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6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</row>
    <row r="20" spans="1:23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6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</row>
    <row r="21" spans="1:23" x14ac:dyDescent="0.3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6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</row>
    <row r="22" spans="1:23" x14ac:dyDescent="0.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6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</row>
    <row r="23" spans="1:23" x14ac:dyDescent="0.3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6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</row>
    <row r="24" spans="1:23" x14ac:dyDescent="0.3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6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</row>
    <row r="25" spans="1:23" x14ac:dyDescent="0.3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6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</row>
    <row r="26" spans="1:23" x14ac:dyDescent="0.3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6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</row>
    <row r="27" spans="1:23" x14ac:dyDescent="0.3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6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</row>
    <row r="28" spans="1:23" x14ac:dyDescent="0.3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6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1:23" x14ac:dyDescent="0.3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6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31" spans="1:23" x14ac:dyDescent="0.3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6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</row>
    <row r="32" spans="1:23" x14ac:dyDescent="0.3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6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</row>
    <row r="33" spans="1:23" x14ac:dyDescent="0.3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6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</row>
    <row r="34" spans="1:23" x14ac:dyDescent="0.3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6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</row>
    <row r="35" spans="1:23" x14ac:dyDescent="0.3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6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</row>
    <row r="36" spans="1:23" x14ac:dyDescent="0.3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6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</row>
    <row r="37" spans="1:23" x14ac:dyDescent="0.3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6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</row>
    <row r="38" spans="1:23" x14ac:dyDescent="0.3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6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</row>
    <row r="39" spans="1:23" x14ac:dyDescent="0.3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6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</row>
    <row r="40" spans="1:23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6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</row>
    <row r="41" spans="1:23" x14ac:dyDescent="0.3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6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</row>
    <row r="42" spans="1:23" x14ac:dyDescent="0.3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6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</row>
    <row r="43" spans="1:23" x14ac:dyDescent="0.3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6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</row>
    <row r="44" spans="1:23" x14ac:dyDescent="0.3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6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</row>
    <row r="45" spans="1:23" x14ac:dyDescent="0.3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6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</row>
    <row r="46" spans="1:23" x14ac:dyDescent="0.3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6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</row>
    <row r="47" spans="1:23" x14ac:dyDescent="0.3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6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</row>
    <row r="48" spans="1:23" x14ac:dyDescent="0.3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6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</row>
    <row r="49" spans="1:23" x14ac:dyDescent="0.3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6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</row>
    <row r="50" spans="1:23" x14ac:dyDescent="0.3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6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</row>
    <row r="51" spans="1:23" x14ac:dyDescent="0.3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6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</row>
    <row r="52" spans="1:23" x14ac:dyDescent="0.3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6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</row>
    <row r="53" spans="1:23" x14ac:dyDescent="0.3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6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</row>
    <row r="54" spans="1:23" x14ac:dyDescent="0.3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6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</row>
    <row r="55" spans="1:23" x14ac:dyDescent="0.3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6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</row>
    <row r="56" spans="1:23" x14ac:dyDescent="0.3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6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</row>
    <row r="57" spans="1:23" x14ac:dyDescent="0.3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6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</row>
    <row r="58" spans="1:23" x14ac:dyDescent="0.3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6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</row>
    <row r="59" spans="1:23" x14ac:dyDescent="0.3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6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</row>
    <row r="60" spans="1:23" x14ac:dyDescent="0.3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6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</row>
    <row r="61" spans="1:23" x14ac:dyDescent="0.3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6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</row>
    <row r="62" spans="1:23" x14ac:dyDescent="0.3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6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</row>
    <row r="63" spans="1:23" x14ac:dyDescent="0.3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6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x14ac:dyDescent="0.3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6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x14ac:dyDescent="0.3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6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</row>
    <row r="66" spans="1:23" x14ac:dyDescent="0.3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6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x14ac:dyDescent="0.3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6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x14ac:dyDescent="0.3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6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</row>
    <row r="69" spans="1:23" x14ac:dyDescent="0.3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6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x14ac:dyDescent="0.3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6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x14ac:dyDescent="0.3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6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x14ac:dyDescent="0.3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6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x14ac:dyDescent="0.3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6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x14ac:dyDescent="0.3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6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x14ac:dyDescent="0.3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6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</row>
    <row r="76" spans="1:23" x14ac:dyDescent="0.3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6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</row>
    <row r="77" spans="1:23" x14ac:dyDescent="0.3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6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</row>
    <row r="78" spans="1:23" x14ac:dyDescent="0.3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6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</row>
    <row r="79" spans="1:23" x14ac:dyDescent="0.3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6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</row>
    <row r="80" spans="1:23" x14ac:dyDescent="0.3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6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</row>
    <row r="81" spans="1:23" x14ac:dyDescent="0.3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6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</row>
    <row r="82" spans="1:23" x14ac:dyDescent="0.3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6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</row>
    <row r="83" spans="1:23" x14ac:dyDescent="0.3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6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</row>
    <row r="84" spans="1:23" x14ac:dyDescent="0.3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6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</row>
    <row r="85" spans="1:23" x14ac:dyDescent="0.3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6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</row>
    <row r="86" spans="1:23" x14ac:dyDescent="0.3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6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</row>
    <row r="87" spans="1:23" x14ac:dyDescent="0.3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6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</row>
    <row r="88" spans="1:23" x14ac:dyDescent="0.3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6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</row>
    <row r="89" spans="1:23" x14ac:dyDescent="0.3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6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</row>
    <row r="90" spans="1:23" x14ac:dyDescent="0.3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6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</row>
    <row r="91" spans="1:23" x14ac:dyDescent="0.3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6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</row>
    <row r="92" spans="1:23" x14ac:dyDescent="0.3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6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</row>
    <row r="93" spans="1:23" x14ac:dyDescent="0.3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6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</row>
    <row r="94" spans="1:23" x14ac:dyDescent="0.3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6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</row>
    <row r="95" spans="1:23" x14ac:dyDescent="0.3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6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</row>
    <row r="96" spans="1:23" x14ac:dyDescent="0.3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6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</row>
    <row r="97" spans="1:23" x14ac:dyDescent="0.3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6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</row>
    <row r="98" spans="1:23" x14ac:dyDescent="0.3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6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</row>
    <row r="99" spans="1:23" x14ac:dyDescent="0.3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6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</row>
    <row r="100" spans="1:23" x14ac:dyDescent="0.3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6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</row>
    <row r="101" spans="1:23" x14ac:dyDescent="0.3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6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</row>
    <row r="102" spans="1:23" x14ac:dyDescent="0.3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6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</row>
    <row r="103" spans="1:23" x14ac:dyDescent="0.3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6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</row>
    <row r="104" spans="1:23" x14ac:dyDescent="0.3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6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</row>
    <row r="105" spans="1:23" x14ac:dyDescent="0.3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6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</row>
    <row r="106" spans="1:23" x14ac:dyDescent="0.3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6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</row>
    <row r="107" spans="1:23" x14ac:dyDescent="0.3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6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</row>
    <row r="108" spans="1:23" x14ac:dyDescent="0.3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6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</row>
    <row r="109" spans="1:23" x14ac:dyDescent="0.3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6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</row>
    <row r="110" spans="1:23" x14ac:dyDescent="0.3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6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</row>
    <row r="111" spans="1:23" x14ac:dyDescent="0.3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6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</row>
    <row r="112" spans="1:23" x14ac:dyDescent="0.3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6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</row>
    <row r="113" spans="1:23" x14ac:dyDescent="0.3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6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</row>
    <row r="114" spans="1:23" x14ac:dyDescent="0.3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6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</row>
    <row r="115" spans="1:23" x14ac:dyDescent="0.3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6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</row>
    <row r="116" spans="1:23" x14ac:dyDescent="0.3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6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</row>
    <row r="117" spans="1:23" x14ac:dyDescent="0.3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6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</row>
    <row r="118" spans="1:23" x14ac:dyDescent="0.3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6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</row>
    <row r="119" spans="1:23" x14ac:dyDescent="0.3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6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</row>
    <row r="120" spans="1:23" x14ac:dyDescent="0.3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6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</row>
    <row r="121" spans="1:23" x14ac:dyDescent="0.3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6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</row>
    <row r="122" spans="1:23" x14ac:dyDescent="0.3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6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</row>
    <row r="123" spans="1:23" x14ac:dyDescent="0.3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6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</row>
    <row r="124" spans="1:23" x14ac:dyDescent="0.3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6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</row>
    <row r="125" spans="1:23" x14ac:dyDescent="0.3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6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</row>
    <row r="126" spans="1:23" x14ac:dyDescent="0.3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6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</row>
    <row r="127" spans="1:23" x14ac:dyDescent="0.3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6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</row>
    <row r="128" spans="1:23" x14ac:dyDescent="0.3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6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</row>
    <row r="129" spans="1:23" x14ac:dyDescent="0.3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6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</row>
    <row r="130" spans="1:23" x14ac:dyDescent="0.3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6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</row>
    <row r="131" spans="1:23" x14ac:dyDescent="0.3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6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</row>
    <row r="132" spans="1:23" x14ac:dyDescent="0.3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6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</row>
    <row r="133" spans="1:23" x14ac:dyDescent="0.3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6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</row>
    <row r="134" spans="1:23" x14ac:dyDescent="0.3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6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</row>
    <row r="135" spans="1:23" x14ac:dyDescent="0.3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6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</row>
    <row r="136" spans="1:23" x14ac:dyDescent="0.3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6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</row>
    <row r="137" spans="1:23" x14ac:dyDescent="0.3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6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</row>
    <row r="138" spans="1:23" x14ac:dyDescent="0.3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6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</row>
    <row r="139" spans="1:23" x14ac:dyDescent="0.3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6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</row>
    <row r="140" spans="1:23" x14ac:dyDescent="0.3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6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</row>
    <row r="141" spans="1:23" x14ac:dyDescent="0.3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6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</row>
    <row r="142" spans="1:23" x14ac:dyDescent="0.3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6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</row>
    <row r="143" spans="1:23" x14ac:dyDescent="0.3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6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</row>
    <row r="144" spans="1:23" x14ac:dyDescent="0.3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6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</row>
    <row r="145" spans="1:23" x14ac:dyDescent="0.3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6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</row>
    <row r="146" spans="1:23" x14ac:dyDescent="0.3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6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</row>
    <row r="147" spans="1:23" x14ac:dyDescent="0.3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6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</row>
    <row r="148" spans="1:23" x14ac:dyDescent="0.3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6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</row>
    <row r="149" spans="1:23" x14ac:dyDescent="0.3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6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</row>
    <row r="150" spans="1:23" x14ac:dyDescent="0.3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6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</row>
    <row r="151" spans="1:23" x14ac:dyDescent="0.3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6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</row>
    <row r="152" spans="1:23" x14ac:dyDescent="0.3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6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</row>
    <row r="153" spans="1:23" x14ac:dyDescent="0.3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6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</row>
    <row r="154" spans="1:23" x14ac:dyDescent="0.3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6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</row>
    <row r="155" spans="1:23" x14ac:dyDescent="0.3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6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</row>
    <row r="156" spans="1:23" x14ac:dyDescent="0.3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6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</row>
    <row r="157" spans="1:23" x14ac:dyDescent="0.3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6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</row>
    <row r="158" spans="1:23" x14ac:dyDescent="0.3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6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</row>
    <row r="159" spans="1:23" x14ac:dyDescent="0.3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6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</row>
    <row r="160" spans="1:23" x14ac:dyDescent="0.3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6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</row>
    <row r="161" spans="1:23" x14ac:dyDescent="0.3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6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</row>
    <row r="162" spans="1:23" x14ac:dyDescent="0.3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6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</row>
    <row r="163" spans="1:23" x14ac:dyDescent="0.3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6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</row>
    <row r="164" spans="1:23" x14ac:dyDescent="0.3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6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</row>
    <row r="165" spans="1:23" x14ac:dyDescent="0.3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6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</row>
    <row r="166" spans="1:23" x14ac:dyDescent="0.3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6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</row>
    <row r="167" spans="1:23" x14ac:dyDescent="0.3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6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</row>
    <row r="168" spans="1:23" x14ac:dyDescent="0.3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6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</row>
    <row r="169" spans="1:23" x14ac:dyDescent="0.3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6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</row>
    <row r="170" spans="1:23" x14ac:dyDescent="0.3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6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</row>
    <row r="171" spans="1:23" x14ac:dyDescent="0.3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6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</row>
    <row r="172" spans="1:23" x14ac:dyDescent="0.3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6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</row>
    <row r="173" spans="1:23" x14ac:dyDescent="0.3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6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</row>
    <row r="174" spans="1:23" x14ac:dyDescent="0.3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6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</row>
    <row r="175" spans="1:23" x14ac:dyDescent="0.3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6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</row>
    <row r="176" spans="1:23" x14ac:dyDescent="0.3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6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</row>
    <row r="177" spans="1:23" x14ac:dyDescent="0.3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6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</row>
    <row r="178" spans="1:23" x14ac:dyDescent="0.3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6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</row>
    <row r="179" spans="1:23" x14ac:dyDescent="0.3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6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</row>
    <row r="180" spans="1:23" x14ac:dyDescent="0.3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6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</row>
    <row r="181" spans="1:23" x14ac:dyDescent="0.3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6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</row>
    <row r="182" spans="1:23" x14ac:dyDescent="0.3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6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</row>
    <row r="183" spans="1:23" x14ac:dyDescent="0.3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6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</row>
    <row r="184" spans="1:23" x14ac:dyDescent="0.3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6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</row>
    <row r="185" spans="1:23" x14ac:dyDescent="0.3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6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</row>
    <row r="186" spans="1:23" x14ac:dyDescent="0.3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6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</row>
    <row r="187" spans="1:23" x14ac:dyDescent="0.3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6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</row>
    <row r="188" spans="1:23" x14ac:dyDescent="0.3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6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</row>
    <row r="189" spans="1:23" x14ac:dyDescent="0.3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6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</row>
    <row r="190" spans="1:23" x14ac:dyDescent="0.3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6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</row>
    <row r="191" spans="1:23" x14ac:dyDescent="0.3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6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</row>
    <row r="192" spans="1:23" x14ac:dyDescent="0.3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6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</row>
    <row r="193" spans="1:23" x14ac:dyDescent="0.3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6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</row>
    <row r="194" spans="1:23" x14ac:dyDescent="0.3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6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</row>
    <row r="195" spans="1:23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6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</row>
    <row r="196" spans="1:23" x14ac:dyDescent="0.3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6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</row>
    <row r="197" spans="1:23" x14ac:dyDescent="0.3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6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</row>
    <row r="198" spans="1:23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6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</row>
    <row r="199" spans="1:23" x14ac:dyDescent="0.3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6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</row>
    <row r="200" spans="1:23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6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</row>
    <row r="201" spans="1:23" x14ac:dyDescent="0.3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6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</row>
    <row r="202" spans="1:23" x14ac:dyDescent="0.3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6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</row>
    <row r="203" spans="1:23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6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</row>
    <row r="204" spans="1:23" x14ac:dyDescent="0.3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6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</row>
    <row r="205" spans="1:23" x14ac:dyDescent="0.3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6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</row>
    <row r="206" spans="1:23" x14ac:dyDescent="0.3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6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</row>
    <row r="207" spans="1:23" x14ac:dyDescent="0.3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6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</row>
    <row r="208" spans="1:23" x14ac:dyDescent="0.3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6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</row>
    <row r="209" spans="1:23" x14ac:dyDescent="0.3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6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</row>
    <row r="210" spans="1:23" x14ac:dyDescent="0.3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6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</row>
    <row r="211" spans="1:23" x14ac:dyDescent="0.3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6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</row>
    <row r="212" spans="1:23" x14ac:dyDescent="0.3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6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</row>
    <row r="213" spans="1:23" x14ac:dyDescent="0.3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6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</row>
    <row r="214" spans="1:23" x14ac:dyDescent="0.3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6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</row>
    <row r="215" spans="1:23" x14ac:dyDescent="0.3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6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</row>
    <row r="216" spans="1:23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6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</row>
    <row r="217" spans="1:23" x14ac:dyDescent="0.3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6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</row>
    <row r="218" spans="1:23" x14ac:dyDescent="0.3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6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</row>
    <row r="219" spans="1:23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6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</row>
    <row r="220" spans="1:23" x14ac:dyDescent="0.3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6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</row>
    <row r="221" spans="1:23" x14ac:dyDescent="0.3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6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</row>
    <row r="222" spans="1:23" x14ac:dyDescent="0.3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6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</row>
    <row r="223" spans="1:23" x14ac:dyDescent="0.3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6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</row>
    <row r="224" spans="1:23" x14ac:dyDescent="0.3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6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</row>
    <row r="225" spans="1:23" x14ac:dyDescent="0.3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6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</row>
    <row r="226" spans="1:23" x14ac:dyDescent="0.3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6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</row>
    <row r="227" spans="1:23" x14ac:dyDescent="0.3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6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</row>
    <row r="228" spans="1:23" x14ac:dyDescent="0.3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6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</row>
    <row r="229" spans="1:23" x14ac:dyDescent="0.3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6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</row>
    <row r="230" spans="1:23" x14ac:dyDescent="0.3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6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</row>
    <row r="231" spans="1:23" x14ac:dyDescent="0.3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6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</row>
    <row r="232" spans="1:23" x14ac:dyDescent="0.3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6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</row>
    <row r="233" spans="1:23" x14ac:dyDescent="0.3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6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</row>
    <row r="234" spans="1:23" x14ac:dyDescent="0.3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6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</row>
    <row r="235" spans="1:23" x14ac:dyDescent="0.3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6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</row>
    <row r="236" spans="1:23" x14ac:dyDescent="0.3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6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</row>
    <row r="237" spans="1:23" x14ac:dyDescent="0.3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6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</row>
    <row r="238" spans="1:23" x14ac:dyDescent="0.3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6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</row>
    <row r="239" spans="1:23" x14ac:dyDescent="0.3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6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</row>
    <row r="240" spans="1:23" x14ac:dyDescent="0.3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6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</row>
    <row r="241" spans="1:23" x14ac:dyDescent="0.3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6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</row>
    <row r="242" spans="1:23" x14ac:dyDescent="0.3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6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</row>
    <row r="243" spans="1:23" x14ac:dyDescent="0.3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6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</row>
    <row r="244" spans="1:23" x14ac:dyDescent="0.3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6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</row>
    <row r="245" spans="1:23" x14ac:dyDescent="0.3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6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</row>
    <row r="246" spans="1:23" x14ac:dyDescent="0.3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6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</row>
    <row r="247" spans="1:23" x14ac:dyDescent="0.3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6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</row>
    <row r="248" spans="1:23" x14ac:dyDescent="0.3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6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</row>
    <row r="249" spans="1:23" x14ac:dyDescent="0.3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6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3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6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3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6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3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6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3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6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3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6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3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6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3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6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3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6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3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6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3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6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3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6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3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6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3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6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3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6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3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6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3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6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3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6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3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6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3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6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3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6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3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6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3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6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3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6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3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6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3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6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3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6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3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6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3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6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3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6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3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6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3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6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3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6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3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6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3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6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3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6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3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6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3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6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3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6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3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6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3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6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3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6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3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6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3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6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3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6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3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6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3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6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3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6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3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6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3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6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3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6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3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6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3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6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3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6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3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6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3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6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3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6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3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6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3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6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3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6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3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6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3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6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3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6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3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6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3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6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3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6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3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6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3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6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3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6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3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6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3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6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3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6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3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6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 x14ac:dyDescent="0.3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6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 x14ac:dyDescent="0.3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6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 x14ac:dyDescent="0.3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6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 x14ac:dyDescent="0.3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6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 x14ac:dyDescent="0.3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6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 x14ac:dyDescent="0.3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6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 x14ac:dyDescent="0.3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6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 x14ac:dyDescent="0.3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6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 x14ac:dyDescent="0.3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6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 spans="1:23" x14ac:dyDescent="0.3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6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 spans="1:23" x14ac:dyDescent="0.3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6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 spans="1:23" x14ac:dyDescent="0.3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6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 spans="1:23" x14ac:dyDescent="0.3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6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3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6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3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6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3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6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3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6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3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6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3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6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3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6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3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6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3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6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3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6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3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6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3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6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3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6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3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6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3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6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3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6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3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6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3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6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3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6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3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6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3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6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3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6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3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6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3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6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3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6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3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6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3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6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3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6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3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6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3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6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3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6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3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6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3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6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3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6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3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6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3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6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3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6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3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6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3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6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3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6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3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6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3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6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3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6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3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6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3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6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3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6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3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6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3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6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3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6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3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6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3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6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3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6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3"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</sheetData>
  <mergeCells count="7">
    <mergeCell ref="C10:E10"/>
    <mergeCell ref="C13:E13"/>
    <mergeCell ref="B2:F2"/>
    <mergeCell ref="D4:E4"/>
    <mergeCell ref="C6:E6"/>
    <mergeCell ref="C7:E7"/>
    <mergeCell ref="C9:E9"/>
  </mergeCells>
  <hyperlinks>
    <hyperlink ref="C7:E7" location="'Dépenses Matérielles'!A1" display="Se rendre à l'étape 1" xr:uid="{C3B27E83-6F77-426C-BFD7-FCF27FF6DE35}"/>
    <hyperlink ref="C10:E10" location="'Dépenses Immatérielles'!A1" display="Se rendre à l'étape 2" xr:uid="{7CE326E9-9B02-45C1-ACDB-329B31E30CC2}"/>
    <hyperlink ref="C13:E13" location="Synthèse!A1" display="Se rendre à la synthèse" xr:uid="{BDC0194A-7D67-4389-8577-462597378C8E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76EDE-74F7-4ADE-B704-0BA4F8010F1A}">
  <dimension ref="A1:BC60"/>
  <sheetViews>
    <sheetView topLeftCell="A27" zoomScale="85" zoomScaleNormal="85" workbookViewId="0">
      <selection activeCell="K17" sqref="K17"/>
    </sheetView>
  </sheetViews>
  <sheetFormatPr baseColWidth="10" defaultColWidth="11.44140625" defaultRowHeight="14.4" x14ac:dyDescent="0.3"/>
  <cols>
    <col min="3" max="3" width="35.33203125" bestFit="1" customWidth="1"/>
    <col min="4" max="4" width="35.33203125" customWidth="1"/>
    <col min="5" max="5" width="35.109375" customWidth="1"/>
    <col min="6" max="6" width="15.109375" customWidth="1"/>
    <col min="7" max="7" width="19.33203125" customWidth="1"/>
    <col min="8" max="9" width="24.88671875" customWidth="1"/>
    <col min="10" max="10" width="24.6640625" customWidth="1"/>
    <col min="11" max="11" width="22.88671875" customWidth="1"/>
    <col min="12" max="12" width="25.109375" customWidth="1"/>
    <col min="13" max="13" width="20.6640625" customWidth="1"/>
    <col min="14" max="14" width="25" customWidth="1"/>
    <col min="15" max="15" width="21.33203125" customWidth="1"/>
    <col min="16" max="16" width="22.88671875" customWidth="1"/>
    <col min="21" max="22" width="11.44140625" customWidth="1"/>
    <col min="23" max="23" width="31.5546875" customWidth="1"/>
    <col min="24" max="25" width="11.44140625" customWidth="1"/>
  </cols>
  <sheetData>
    <row r="1" spans="1:55" ht="22.2" thickBot="1" x14ac:dyDescent="0.35">
      <c r="C1" s="57"/>
      <c r="D1" s="69"/>
      <c r="E1" s="58" t="s">
        <v>9</v>
      </c>
      <c r="F1" s="59"/>
      <c r="G1" s="173" t="s">
        <v>6</v>
      </c>
      <c r="H1" s="175"/>
      <c r="I1" s="175"/>
      <c r="J1" s="174"/>
      <c r="K1" s="26"/>
      <c r="L1" s="173" t="s">
        <v>8</v>
      </c>
      <c r="M1" s="174"/>
      <c r="N1" s="26"/>
      <c r="Q1" s="60"/>
      <c r="R1" s="3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</row>
    <row r="4" spans="1:55" ht="45.75" customHeight="1" thickBot="1" x14ac:dyDescent="0.35">
      <c r="C4" s="188" t="s">
        <v>10</v>
      </c>
      <c r="D4" s="189"/>
      <c r="E4" s="189"/>
      <c r="F4" s="189"/>
      <c r="G4" s="189"/>
      <c r="H4" s="189"/>
      <c r="I4" s="189"/>
      <c r="J4" s="189"/>
      <c r="K4" s="189"/>
      <c r="L4" s="189"/>
      <c r="M4" s="190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</row>
    <row r="5" spans="1:55" ht="15.75" customHeight="1" x14ac:dyDescent="0.3"/>
    <row r="6" spans="1:55" ht="15.75" customHeight="1" thickBot="1" x14ac:dyDescent="0.35"/>
    <row r="7" spans="1:55" ht="15.75" customHeight="1" x14ac:dyDescent="0.3">
      <c r="D7" s="200" t="s">
        <v>11</v>
      </c>
      <c r="E7" s="201"/>
      <c r="F7" s="211" t="s">
        <v>12</v>
      </c>
      <c r="G7" s="212"/>
      <c r="H7" s="212"/>
      <c r="I7" s="212"/>
      <c r="J7" s="212"/>
      <c r="K7" s="213"/>
      <c r="L7" s="82"/>
      <c r="M7" s="1" t="s">
        <v>13</v>
      </c>
      <c r="N7" s="2"/>
      <c r="O7" s="82"/>
      <c r="P7" s="82"/>
      <c r="Q7" s="82"/>
    </row>
    <row r="8" spans="1:55" ht="89.25" customHeight="1" thickBot="1" x14ac:dyDescent="0.35">
      <c r="D8" s="202"/>
      <c r="E8" s="203"/>
      <c r="F8" s="214"/>
      <c r="G8" s="215"/>
      <c r="H8" s="215"/>
      <c r="I8" s="215"/>
      <c r="J8" s="215"/>
      <c r="K8" s="216"/>
      <c r="L8" s="82"/>
      <c r="M8" s="83" t="s">
        <v>14</v>
      </c>
      <c r="N8" s="4"/>
      <c r="O8" s="82"/>
      <c r="P8" s="82"/>
      <c r="Q8" s="82"/>
    </row>
    <row r="9" spans="1:55" ht="30.75" customHeight="1" x14ac:dyDescent="0.3">
      <c r="D9" s="194" t="s">
        <v>15</v>
      </c>
      <c r="E9" s="196"/>
      <c r="F9" s="214"/>
      <c r="G9" s="215"/>
      <c r="H9" s="215"/>
      <c r="I9" s="215"/>
      <c r="J9" s="215"/>
      <c r="K9" s="216"/>
      <c r="L9" s="82"/>
      <c r="M9" s="84" t="s">
        <v>16</v>
      </c>
      <c r="N9" s="4"/>
      <c r="O9" s="82"/>
      <c r="P9" s="82"/>
      <c r="Q9" s="82"/>
    </row>
    <row r="10" spans="1:55" ht="29.4" thickBot="1" x14ac:dyDescent="0.35">
      <c r="D10" s="195"/>
      <c r="E10" s="197"/>
      <c r="F10" s="217"/>
      <c r="G10" s="218"/>
      <c r="H10" s="218"/>
      <c r="I10" s="218"/>
      <c r="J10" s="218"/>
      <c r="K10" s="219"/>
      <c r="L10" s="82"/>
      <c r="M10" s="85" t="s">
        <v>17</v>
      </c>
      <c r="N10" s="3"/>
      <c r="O10" s="82"/>
      <c r="P10" s="82"/>
      <c r="Q10" s="82"/>
    </row>
    <row r="11" spans="1:55" ht="15.75" customHeight="1" x14ac:dyDescent="0.3"/>
    <row r="12" spans="1:55" ht="8.25" customHeight="1" x14ac:dyDescent="0.3"/>
    <row r="13" spans="1:55" ht="32.25" customHeight="1" x14ac:dyDescent="0.3">
      <c r="J13" s="10" t="s">
        <v>18</v>
      </c>
      <c r="K13" s="56">
        <f>SUBTOTAL(9,K17:K55)</f>
        <v>0</v>
      </c>
      <c r="V13" s="86"/>
      <c r="W13" s="2"/>
    </row>
    <row r="14" spans="1:55" ht="42.75" customHeight="1" x14ac:dyDescent="0.3">
      <c r="A14" s="78"/>
      <c r="B14" s="78"/>
      <c r="C14" s="208" t="s">
        <v>19</v>
      </c>
      <c r="D14" s="209"/>
      <c r="E14" s="209"/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10"/>
      <c r="V14" s="2"/>
      <c r="W14" s="69"/>
    </row>
    <row r="15" spans="1:55" ht="27" customHeight="1" x14ac:dyDescent="0.3">
      <c r="A15" s="176" t="s">
        <v>20</v>
      </c>
      <c r="B15" s="177"/>
      <c r="C15" s="206" t="s">
        <v>21</v>
      </c>
      <c r="D15" s="204" t="s">
        <v>22</v>
      </c>
      <c r="E15" s="191" t="s">
        <v>23</v>
      </c>
      <c r="F15" s="191" t="s">
        <v>24</v>
      </c>
      <c r="G15" s="198" t="s">
        <v>25</v>
      </c>
      <c r="H15" s="180" t="s">
        <v>26</v>
      </c>
      <c r="I15" s="193"/>
      <c r="J15" s="193"/>
      <c r="K15" s="181"/>
      <c r="L15" s="180" t="s">
        <v>27</v>
      </c>
      <c r="M15" s="181"/>
      <c r="N15" s="180" t="s">
        <v>28</v>
      </c>
      <c r="O15" s="181"/>
      <c r="P15" s="182" t="s">
        <v>29</v>
      </c>
      <c r="Q15" s="183"/>
      <c r="R15" s="183"/>
      <c r="S15" s="184"/>
      <c r="V15" s="2"/>
      <c r="W15" s="69"/>
    </row>
    <row r="16" spans="1:55" ht="66" customHeight="1" x14ac:dyDescent="0.3">
      <c r="A16" s="178"/>
      <c r="B16" s="179"/>
      <c r="C16" s="207"/>
      <c r="D16" s="205"/>
      <c r="E16" s="192"/>
      <c r="F16" s="192"/>
      <c r="G16" s="199"/>
      <c r="H16" s="77" t="s">
        <v>153</v>
      </c>
      <c r="I16" s="138" t="s">
        <v>30</v>
      </c>
      <c r="J16" s="79" t="s">
        <v>31</v>
      </c>
      <c r="K16" s="80" t="s">
        <v>32</v>
      </c>
      <c r="L16" s="80" t="s">
        <v>31</v>
      </c>
      <c r="M16" s="80" t="s">
        <v>33</v>
      </c>
      <c r="N16" s="80" t="s">
        <v>31</v>
      </c>
      <c r="O16" s="80" t="s">
        <v>33</v>
      </c>
      <c r="P16" s="185"/>
      <c r="Q16" s="186"/>
      <c r="R16" s="186"/>
      <c r="S16" s="187"/>
      <c r="V16" s="2"/>
      <c r="W16" s="2"/>
    </row>
    <row r="17" spans="1:19" ht="15.75" customHeight="1" x14ac:dyDescent="0.3">
      <c r="A17" s="171"/>
      <c r="B17" s="172"/>
      <c r="C17" s="76" t="s">
        <v>34</v>
      </c>
      <c r="D17" s="133" t="str">
        <f>IF(C17&lt;&gt;"",VLOOKUP(C17,Listes!$A$2:$C$20,2,FALSE),"")</f>
        <v>ROFO_CRE_1</v>
      </c>
      <c r="E17" s="12"/>
      <c r="F17" s="12" t="str">
        <f>IF(C17&lt;&gt;"",IF(VLOOKUP(C17,Listes!$A$2:$C$20,3,FALSE)&lt;&gt;0,VLOOKUP(C17,Listes!$A$2:$C$20,3,FALSE),""),"")</f>
        <v>Mètre linéaire</v>
      </c>
      <c r="G17" s="81"/>
      <c r="H17" s="75"/>
      <c r="I17" s="75"/>
      <c r="J17" s="12"/>
      <c r="K17" s="12"/>
      <c r="L17" s="11"/>
      <c r="M17" s="11"/>
      <c r="N17" s="11"/>
      <c r="O17" s="11"/>
      <c r="P17" s="168"/>
      <c r="Q17" s="169"/>
      <c r="R17" s="169"/>
      <c r="S17" s="170"/>
    </row>
    <row r="18" spans="1:19" ht="15.75" customHeight="1" x14ac:dyDescent="0.3">
      <c r="A18" s="171"/>
      <c r="B18" s="172"/>
      <c r="C18" s="76" t="s">
        <v>35</v>
      </c>
      <c r="D18" s="133" t="str">
        <f>IF(C18&lt;&gt;"",VLOOKUP(C18,Listes!$A$2:$C$20,2,FALSE),"")</f>
        <v>ROFO_CRE_2</v>
      </c>
      <c r="E18" s="12"/>
      <c r="F18" s="12" t="str">
        <f>IF(C18&lt;&gt;"",IF(VLOOKUP(C18,Listes!$A$2:$C$20,3,FALSE)&lt;&gt;0,VLOOKUP(C18,Listes!$A$2:$C$20,3,FALSE),""),"")</f>
        <v>Mètre linéaire</v>
      </c>
      <c r="G18" s="81"/>
      <c r="H18" s="75"/>
      <c r="I18" s="75"/>
      <c r="J18" s="12"/>
      <c r="K18" s="12"/>
      <c r="L18" s="11"/>
      <c r="M18" s="11"/>
      <c r="N18" s="11"/>
      <c r="O18" s="11"/>
      <c r="P18" s="168"/>
      <c r="Q18" s="169"/>
      <c r="R18" s="169"/>
      <c r="S18" s="170"/>
    </row>
    <row r="19" spans="1:19" x14ac:dyDescent="0.3">
      <c r="A19" s="171"/>
      <c r="B19" s="172"/>
      <c r="C19" s="76" t="s">
        <v>36</v>
      </c>
      <c r="D19" s="133" t="str">
        <f>IF(C19&lt;&gt;"",VLOOKUP(C19,Listes!$A$2:$C$20,2,FALSE),"")</f>
        <v>GAB_ROFO_1</v>
      </c>
      <c r="E19" s="12"/>
      <c r="F19" s="12" t="str">
        <f>IF(C19&lt;&gt;"",IF(VLOOKUP(C19,Listes!$A$2:$C$20,3,FALSE)&lt;&gt;0,VLOOKUP(C19,Listes!$A$2:$C$20,3,FALSE),""),"")</f>
        <v>Mètre linéaire</v>
      </c>
      <c r="G19" s="81"/>
      <c r="H19" s="75"/>
      <c r="I19" s="75"/>
      <c r="J19" s="12"/>
      <c r="K19" s="12"/>
      <c r="L19" s="11"/>
      <c r="M19" s="11"/>
      <c r="N19" s="11"/>
      <c r="O19" s="11"/>
      <c r="P19" s="168"/>
      <c r="Q19" s="169"/>
      <c r="R19" s="169"/>
      <c r="S19" s="170"/>
    </row>
    <row r="20" spans="1:19" x14ac:dyDescent="0.3">
      <c r="A20" s="171"/>
      <c r="B20" s="172"/>
      <c r="C20" s="76" t="s">
        <v>37</v>
      </c>
      <c r="D20" s="133" t="str">
        <f>IF(C20&lt;&gt;"",VLOOKUP(C20,Listes!$A$2:$C$20,2,FALSE),"")</f>
        <v>GAB_ROFO_2</v>
      </c>
      <c r="E20" s="12"/>
      <c r="F20" s="12" t="str">
        <f>IF(C20&lt;&gt;"",IF(VLOOKUP(C20,Listes!$A$2:$C$20,3,FALSE)&lt;&gt;0,VLOOKUP(C20,Listes!$A$2:$C$20,3,FALSE),""),"")</f>
        <v>Mètre linéaire</v>
      </c>
      <c r="G20" s="81"/>
      <c r="H20" s="75"/>
      <c r="I20" s="75"/>
      <c r="J20" s="12"/>
      <c r="K20" s="12"/>
      <c r="L20" s="11"/>
      <c r="M20" s="11"/>
      <c r="N20" s="11"/>
      <c r="O20" s="11"/>
      <c r="P20" s="168"/>
      <c r="Q20" s="169"/>
      <c r="R20" s="169"/>
      <c r="S20" s="170"/>
    </row>
    <row r="21" spans="1:19" x14ac:dyDescent="0.3">
      <c r="A21" s="171"/>
      <c r="B21" s="172"/>
      <c r="C21" s="76" t="s">
        <v>38</v>
      </c>
      <c r="D21" s="133" t="str">
        <f>IF(C21&lt;&gt;"",VLOOKUP(C21,Listes!$A$2:$C$20,2,FALSE),"")</f>
        <v>OUV_PIFO_1</v>
      </c>
      <c r="E21" s="12"/>
      <c r="F21" s="12" t="str">
        <f>IF(C21&lt;&gt;"",IF(VLOOKUP(C21,Listes!$A$2:$C$20,3,FALSE)&lt;&gt;0,VLOOKUP(C21,Listes!$A$2:$C$20,3,FALSE),""),"")</f>
        <v>Mètre linéaire</v>
      </c>
      <c r="G21" s="81"/>
      <c r="H21" s="75"/>
      <c r="I21" s="75"/>
      <c r="J21" s="12"/>
      <c r="K21" s="12"/>
      <c r="L21" s="11"/>
      <c r="M21" s="11"/>
      <c r="N21" s="11"/>
      <c r="O21" s="11"/>
      <c r="P21" s="168"/>
      <c r="Q21" s="169"/>
      <c r="R21" s="169"/>
      <c r="S21" s="170"/>
    </row>
    <row r="22" spans="1:19" x14ac:dyDescent="0.3">
      <c r="A22" s="171"/>
      <c r="B22" s="172"/>
      <c r="C22" s="76" t="s">
        <v>154</v>
      </c>
      <c r="D22" s="133" t="str">
        <f>IF(C22&lt;&gt;"",VLOOKUP(C22,Listes!$A$2:$C$20,2,FALSE),"")</f>
        <v>PL_DEP_CRE_1</v>
      </c>
      <c r="E22" s="12"/>
      <c r="F22" s="12" t="str">
        <f>IF(C22&lt;&gt;"",IF(VLOOKUP(C22,Listes!$A$2:$C$20,3,FALSE)&lt;&gt;0,VLOOKUP(C22,Listes!$A$2:$C$20,3,FALSE),""),"")</f>
        <v>Mètre carré</v>
      </c>
      <c r="G22" s="81"/>
      <c r="H22" s="75"/>
      <c r="I22" s="75"/>
      <c r="J22" s="12"/>
      <c r="K22" s="12"/>
      <c r="L22" s="11"/>
      <c r="M22" s="11"/>
      <c r="N22" s="11"/>
      <c r="O22" s="11"/>
      <c r="P22" s="168"/>
      <c r="Q22" s="169"/>
      <c r="R22" s="169"/>
      <c r="S22" s="170"/>
    </row>
    <row r="23" spans="1:19" x14ac:dyDescent="0.3">
      <c r="A23" s="171"/>
      <c r="B23" s="172"/>
      <c r="C23" s="76" t="s">
        <v>155</v>
      </c>
      <c r="D23" s="133" t="str">
        <f>IF(C23&lt;&gt;"",VLOOKUP(C23,Listes!$A$2:$C$20,2,FALSE),"")</f>
        <v>PL_DEP_CRE_2</v>
      </c>
      <c r="E23" s="12"/>
      <c r="F23" s="12" t="str">
        <f>IF(C23&lt;&gt;"",IF(VLOOKUP(C23,Listes!$A$2:$C$20,3,FALSE)&lt;&gt;0,VLOOKUP(C23,Listes!$A$2:$C$20,3,FALSE),""),"")</f>
        <v>Mètre carré</v>
      </c>
      <c r="G23" s="81"/>
      <c r="H23" s="75"/>
      <c r="I23" s="75"/>
      <c r="J23" s="12"/>
      <c r="K23" s="12"/>
      <c r="L23" s="11"/>
      <c r="M23" s="11"/>
      <c r="N23" s="11"/>
      <c r="O23" s="11"/>
      <c r="P23" s="168"/>
      <c r="Q23" s="169"/>
      <c r="R23" s="169"/>
      <c r="S23" s="170"/>
    </row>
    <row r="24" spans="1:19" x14ac:dyDescent="0.3">
      <c r="A24" s="171"/>
      <c r="B24" s="172"/>
      <c r="C24" s="76" t="s">
        <v>35</v>
      </c>
      <c r="D24" s="133" t="str">
        <f>IF(C24&lt;&gt;"",VLOOKUP(C24,Listes!$A$2:$C$20,2,FALSE),"")</f>
        <v>ROFO_CRE_2</v>
      </c>
      <c r="E24" s="12"/>
      <c r="F24" s="12" t="str">
        <f>IF(C24&lt;&gt;"",IF(VLOOKUP(C24,Listes!$A$2:$C$20,3,FALSE)&lt;&gt;0,VLOOKUP(C24,Listes!$A$2:$C$20,3,FALSE),""),"")</f>
        <v>Mètre linéaire</v>
      </c>
      <c r="G24" s="81"/>
      <c r="H24" s="75"/>
      <c r="I24" s="75"/>
      <c r="J24" s="12"/>
      <c r="K24" s="12"/>
      <c r="L24" s="11"/>
      <c r="M24" s="11"/>
      <c r="N24" s="11"/>
      <c r="O24" s="11"/>
      <c r="P24" s="168"/>
      <c r="Q24" s="169"/>
      <c r="R24" s="169"/>
      <c r="S24" s="170"/>
    </row>
    <row r="25" spans="1:19" x14ac:dyDescent="0.3">
      <c r="A25" s="171"/>
      <c r="B25" s="172"/>
      <c r="C25" s="76" t="s">
        <v>40</v>
      </c>
      <c r="D25" s="133" t="str">
        <f>IF(C25&lt;&gt;"",VLOOKUP(C25,Listes!$A$2:$C$20,2,FALSE),"")</f>
        <v>FOS_CRE_1</v>
      </c>
      <c r="E25" s="12"/>
      <c r="F25" s="12" t="str">
        <f>IF(C25&lt;&gt;"",IF(VLOOKUP(C25,Listes!$A$2:$C$20,3,FALSE)&lt;&gt;0,VLOOKUP(C25,Listes!$A$2:$C$20,3,FALSE),""),"")</f>
        <v>Mètre linéaire</v>
      </c>
      <c r="G25" s="81"/>
      <c r="H25" s="75"/>
      <c r="I25" s="75"/>
      <c r="J25" s="12"/>
      <c r="K25" s="12"/>
      <c r="L25" s="11"/>
      <c r="M25" s="11"/>
      <c r="N25" s="11"/>
      <c r="O25" s="11"/>
      <c r="P25" s="168"/>
      <c r="Q25" s="169"/>
      <c r="R25" s="169"/>
      <c r="S25" s="170"/>
    </row>
    <row r="26" spans="1:19" x14ac:dyDescent="0.3">
      <c r="A26" s="171"/>
      <c r="B26" s="172"/>
      <c r="C26" s="76" t="s">
        <v>41</v>
      </c>
      <c r="D26" s="133" t="str">
        <f>IF(C26&lt;&gt;"",VLOOKUP(C26,Listes!$A$2:$C$20,2,FALSE),"")</f>
        <v>ROFO_CRE_3</v>
      </c>
      <c r="E26" s="12"/>
      <c r="F26" s="12" t="str">
        <f>IF(C26&lt;&gt;"",IF(VLOOKUP(C26,Listes!$A$2:$C$20,3,FALSE)&lt;&gt;0,VLOOKUP(C26,Listes!$A$2:$C$20,3,FALSE),""),"")</f>
        <v>Mètre linéaire</v>
      </c>
      <c r="G26" s="81"/>
      <c r="H26" s="75"/>
      <c r="I26" s="75"/>
      <c r="J26" s="12"/>
      <c r="K26" s="12"/>
      <c r="L26" s="11"/>
      <c r="M26" s="11"/>
      <c r="N26" s="11"/>
      <c r="O26" s="11"/>
      <c r="P26" s="168"/>
      <c r="Q26" s="169"/>
      <c r="R26" s="169"/>
      <c r="S26" s="170"/>
    </row>
    <row r="27" spans="1:19" x14ac:dyDescent="0.3">
      <c r="A27" s="171"/>
      <c r="B27" s="172"/>
      <c r="C27" s="76" t="s">
        <v>42</v>
      </c>
      <c r="D27" s="133" t="str">
        <f>IF(C27&lt;&gt;"",VLOOKUP(C27,Listes!$A$2:$C$20,2,FALSE),"")</f>
        <v>BARRIERE_1</v>
      </c>
      <c r="E27" s="12"/>
      <c r="F27" s="12" t="s">
        <v>24</v>
      </c>
      <c r="G27" s="81"/>
      <c r="H27" s="75"/>
      <c r="I27" s="75"/>
      <c r="J27" s="12"/>
      <c r="K27" s="12"/>
      <c r="L27" s="11"/>
      <c r="M27" s="11"/>
      <c r="N27" s="11"/>
      <c r="O27" s="11"/>
      <c r="P27" s="168"/>
      <c r="Q27" s="169"/>
      <c r="R27" s="169"/>
      <c r="S27" s="170"/>
    </row>
    <row r="28" spans="1:19" x14ac:dyDescent="0.3">
      <c r="A28" s="171"/>
      <c r="B28" s="172"/>
      <c r="C28" s="76" t="s">
        <v>43</v>
      </c>
      <c r="D28" s="133" t="str">
        <f>IF(C28&lt;&gt;"",VLOOKUP(C28,Listes!$A$2:$C$20,2,FALSE),"")</f>
        <v>GEOGRILLE_1</v>
      </c>
      <c r="E28" s="12"/>
      <c r="F28" s="12" t="s">
        <v>141</v>
      </c>
      <c r="G28" s="81"/>
      <c r="H28" s="75"/>
      <c r="I28" s="75"/>
      <c r="J28" s="12"/>
      <c r="K28" s="12"/>
      <c r="L28" s="11"/>
      <c r="M28" s="11"/>
      <c r="N28" s="11"/>
      <c r="O28" s="11"/>
      <c r="P28" s="168"/>
      <c r="Q28" s="169"/>
      <c r="R28" s="169"/>
      <c r="S28" s="170"/>
    </row>
    <row r="29" spans="1:19" x14ac:dyDescent="0.3">
      <c r="A29" s="171"/>
      <c r="B29" s="172"/>
      <c r="C29" s="76" t="s">
        <v>44</v>
      </c>
      <c r="D29" s="133" t="str">
        <f>IF(C29&lt;&gt;"",VLOOKUP(C29,Listes!$A$2:$C$20,2,FALSE),"")</f>
        <v>PT_NOIR_RES_1</v>
      </c>
      <c r="E29" s="12"/>
      <c r="F29" s="12" t="s">
        <v>24</v>
      </c>
      <c r="G29" s="81"/>
      <c r="H29" s="75"/>
      <c r="I29" s="75"/>
      <c r="J29" s="12"/>
      <c r="K29" s="12"/>
      <c r="L29" s="11"/>
      <c r="M29" s="11"/>
      <c r="N29" s="11"/>
      <c r="O29" s="11"/>
      <c r="P29" s="168"/>
      <c r="Q29" s="169"/>
      <c r="R29" s="169"/>
      <c r="S29" s="170"/>
    </row>
    <row r="30" spans="1:19" x14ac:dyDescent="0.3">
      <c r="A30" s="171"/>
      <c r="B30" s="172"/>
      <c r="C30" s="76" t="s">
        <v>45</v>
      </c>
      <c r="D30" s="133" t="str">
        <f>IF(C30&lt;&gt;"",VLOOKUP(C30,Listes!$A$2:$C$20,2,FALSE),"")</f>
        <v>TRA_PAY_1</v>
      </c>
      <c r="E30" s="12"/>
      <c r="F30" s="12" t="s">
        <v>24</v>
      </c>
      <c r="G30" s="81"/>
      <c r="H30" s="75"/>
      <c r="I30" s="12"/>
      <c r="J30" s="12"/>
      <c r="K30" s="12"/>
      <c r="L30" s="11"/>
      <c r="M30" s="11"/>
      <c r="N30" s="11"/>
      <c r="O30" s="11"/>
      <c r="P30" s="168"/>
      <c r="Q30" s="169"/>
      <c r="R30" s="169"/>
      <c r="S30" s="170"/>
    </row>
    <row r="31" spans="1:19" x14ac:dyDescent="0.3">
      <c r="A31" s="171"/>
      <c r="B31" s="172"/>
      <c r="C31" s="76" t="s">
        <v>46</v>
      </c>
      <c r="D31" s="133" t="str">
        <f>IF(C31&lt;&gt;"",VLOOKUP(C31,Listes!$A$2:$C$20,2,FALSE),"")</f>
        <v>AUTR_TRA_1</v>
      </c>
      <c r="E31" s="12"/>
      <c r="F31" s="12" t="str">
        <f>IF(C31&lt;&gt;"",IF(VLOOKUP(C31,Listes!$A$2:$C$20,3,FALSE)&lt;&gt;0,VLOOKUP(C31,Listes!$A$2:$C$20,3,FALSE),""),"")</f>
        <v/>
      </c>
      <c r="G31" s="81"/>
      <c r="H31" s="75"/>
      <c r="I31" s="12"/>
      <c r="J31" s="12"/>
      <c r="K31" s="12"/>
      <c r="L31" s="11"/>
      <c r="M31" s="11"/>
      <c r="N31" s="11"/>
      <c r="O31" s="11"/>
      <c r="P31" s="168"/>
      <c r="Q31" s="169"/>
      <c r="R31" s="169"/>
      <c r="S31" s="170"/>
    </row>
    <row r="32" spans="1:19" x14ac:dyDescent="0.3">
      <c r="A32" s="171"/>
      <c r="B32" s="172"/>
      <c r="C32" s="76" t="s">
        <v>47</v>
      </c>
      <c r="D32" s="133" t="str">
        <f>IF(C32&lt;&gt;"",VLOOKUP(C32,Listes!$A$2:$C$20,2,FALSE),"")</f>
        <v>AUTR_TRA_2</v>
      </c>
      <c r="E32" s="12"/>
      <c r="F32" s="12" t="str">
        <f>IF(C32&lt;&gt;"",IF(VLOOKUP(C32,Listes!$A$2:$C$20,3,FALSE)&lt;&gt;0,VLOOKUP(C32,Listes!$A$2:$C$20,3,FALSE),""),"")</f>
        <v/>
      </c>
      <c r="G32" s="81"/>
      <c r="H32" s="75"/>
      <c r="I32" s="12"/>
      <c r="J32" s="12"/>
      <c r="K32" s="12"/>
      <c r="L32" s="11"/>
      <c r="M32" s="11"/>
      <c r="N32" s="11"/>
      <c r="O32" s="11"/>
      <c r="P32" s="168"/>
      <c r="Q32" s="169"/>
      <c r="R32" s="169"/>
      <c r="S32" s="170"/>
    </row>
    <row r="33" spans="1:19" x14ac:dyDescent="0.3">
      <c r="A33" s="171"/>
      <c r="B33" s="172"/>
      <c r="C33" s="76"/>
      <c r="D33" s="133" t="str">
        <f>IF(C33&lt;&gt;"",VLOOKUP(C33,Listes!$A$2:$C$20,2,FALSE),"")</f>
        <v/>
      </c>
      <c r="E33" s="12"/>
      <c r="F33" s="12" t="str">
        <f>IF(C33&lt;&gt;"",IF(VLOOKUP(C33,Listes!$A$2:$C$20,3,FALSE)&lt;&gt;0,VLOOKUP(C33,Listes!$A$2:$C$20,3,FALSE),""),"")</f>
        <v/>
      </c>
      <c r="G33" s="81"/>
      <c r="H33" s="75"/>
      <c r="I33" s="12"/>
      <c r="J33" s="12"/>
      <c r="K33" s="12"/>
      <c r="L33" s="11"/>
      <c r="M33" s="11"/>
      <c r="N33" s="11"/>
      <c r="O33" s="11"/>
      <c r="P33" s="168"/>
      <c r="Q33" s="169"/>
      <c r="R33" s="169"/>
      <c r="S33" s="170"/>
    </row>
    <row r="34" spans="1:19" x14ac:dyDescent="0.3">
      <c r="A34" s="171"/>
      <c r="B34" s="172"/>
      <c r="C34" s="76"/>
      <c r="D34" s="133" t="str">
        <f>IF(C34&lt;&gt;"",VLOOKUP(C34,Listes!$A$2:$C$20,2,FALSE),"")</f>
        <v/>
      </c>
      <c r="E34" s="12"/>
      <c r="F34" s="12" t="str">
        <f>IF(C34&lt;&gt;"",IF(VLOOKUP(C34,Listes!$A$2:$C$20,3,FALSE)&lt;&gt;0,VLOOKUP(C34,Listes!$A$2:$C$20,3,FALSE),""),"")</f>
        <v/>
      </c>
      <c r="G34" s="81"/>
      <c r="H34" s="75"/>
      <c r="I34" s="12"/>
      <c r="J34" s="12"/>
      <c r="K34" s="12"/>
      <c r="L34" s="11"/>
      <c r="M34" s="11"/>
      <c r="N34" s="11"/>
      <c r="O34" s="11"/>
      <c r="P34" s="168"/>
      <c r="Q34" s="169"/>
      <c r="R34" s="169"/>
      <c r="S34" s="170"/>
    </row>
    <row r="35" spans="1:19" x14ac:dyDescent="0.3">
      <c r="A35" s="171"/>
      <c r="B35" s="172"/>
      <c r="C35" s="76"/>
      <c r="D35" s="133" t="str">
        <f>IF(C35&lt;&gt;"",VLOOKUP(C35,Listes!$A$2:$C$20,2,FALSE),"")</f>
        <v/>
      </c>
      <c r="E35" s="12"/>
      <c r="F35" s="12" t="str">
        <f>IF(C35&lt;&gt;"",IF(VLOOKUP(C35,Listes!$A$2:$C$20,3,FALSE)&lt;&gt;0,VLOOKUP(C35,Listes!$A$2:$C$20,3,FALSE),""),"")</f>
        <v/>
      </c>
      <c r="G35" s="81"/>
      <c r="H35" s="75"/>
      <c r="I35" s="12"/>
      <c r="J35" s="12"/>
      <c r="K35" s="12"/>
      <c r="L35" s="11"/>
      <c r="M35" s="11"/>
      <c r="N35" s="11"/>
      <c r="O35" s="11"/>
      <c r="P35" s="168"/>
      <c r="Q35" s="169"/>
      <c r="R35" s="169"/>
      <c r="S35" s="170"/>
    </row>
    <row r="36" spans="1:19" x14ac:dyDescent="0.3">
      <c r="A36" s="171"/>
      <c r="B36" s="172"/>
      <c r="C36" s="76"/>
      <c r="D36" s="133" t="str">
        <f>IF(C36&lt;&gt;"",VLOOKUP(C36,Listes!$A$2:$C$20,2,FALSE),"")</f>
        <v/>
      </c>
      <c r="E36" s="12"/>
      <c r="F36" s="12" t="str">
        <f>IF(C36&lt;&gt;"",IF(VLOOKUP(C36,Listes!$A$2:$C$20,3,FALSE)&lt;&gt;0,VLOOKUP(C36,Listes!$A$2:$C$20,3,FALSE),""),"")</f>
        <v/>
      </c>
      <c r="G36" s="81"/>
      <c r="H36" s="75"/>
      <c r="I36" s="12"/>
      <c r="J36" s="12"/>
      <c r="K36" s="12"/>
      <c r="L36" s="11"/>
      <c r="M36" s="11"/>
      <c r="N36" s="11"/>
      <c r="O36" s="11"/>
      <c r="P36" s="168"/>
      <c r="Q36" s="169"/>
      <c r="R36" s="169"/>
      <c r="S36" s="170"/>
    </row>
    <row r="37" spans="1:19" x14ac:dyDescent="0.3">
      <c r="A37" s="171"/>
      <c r="B37" s="172"/>
      <c r="C37" s="76"/>
      <c r="D37" s="133" t="str">
        <f>IF(C37&lt;&gt;"",VLOOKUP(C37,Listes!$A$2:$C$20,2,FALSE),"")</f>
        <v/>
      </c>
      <c r="E37" s="12"/>
      <c r="F37" s="12" t="str">
        <f>IF(C37&lt;&gt;"",IF(VLOOKUP(C37,Listes!$A$2:$C$20,3,FALSE)&lt;&gt;0,VLOOKUP(C37,Listes!$A$2:$C$20,3,FALSE),""),"")</f>
        <v/>
      </c>
      <c r="G37" s="81"/>
      <c r="H37" s="75"/>
      <c r="I37" s="12"/>
      <c r="J37" s="12"/>
      <c r="K37" s="12"/>
      <c r="L37" s="11"/>
      <c r="M37" s="11"/>
      <c r="N37" s="11"/>
      <c r="O37" s="11"/>
      <c r="P37" s="168"/>
      <c r="Q37" s="169"/>
      <c r="R37" s="169"/>
      <c r="S37" s="170"/>
    </row>
    <row r="38" spans="1:19" x14ac:dyDescent="0.3">
      <c r="A38" s="171"/>
      <c r="B38" s="172"/>
      <c r="C38" s="76"/>
      <c r="D38" s="133" t="str">
        <f>IF(C38&lt;&gt;"",VLOOKUP(C38,Listes!$A$2:$C$20,2,FALSE),"")</f>
        <v/>
      </c>
      <c r="E38" s="12"/>
      <c r="F38" s="12" t="str">
        <f>IF(C38&lt;&gt;"",IF(VLOOKUP(C38,Listes!$A$2:$C$20,3,FALSE)&lt;&gt;0,VLOOKUP(C38,Listes!$A$2:$C$20,3,FALSE),""),"")</f>
        <v/>
      </c>
      <c r="G38" s="81"/>
      <c r="H38" s="75"/>
      <c r="I38" s="12"/>
      <c r="J38" s="12"/>
      <c r="K38" s="12"/>
      <c r="L38" s="11"/>
      <c r="M38" s="11"/>
      <c r="N38" s="11"/>
      <c r="O38" s="11"/>
      <c r="P38" s="168"/>
      <c r="Q38" s="169"/>
      <c r="R38" s="169"/>
      <c r="S38" s="170"/>
    </row>
    <row r="39" spans="1:19" x14ac:dyDescent="0.3">
      <c r="A39" s="171"/>
      <c r="B39" s="172"/>
      <c r="C39" s="76"/>
      <c r="D39" s="133" t="str">
        <f>IF(C39&lt;&gt;"",VLOOKUP(C39,Listes!$A$2:$C$20,2,FALSE),"")</f>
        <v/>
      </c>
      <c r="E39" s="12"/>
      <c r="F39" s="12" t="str">
        <f>IF(C39&lt;&gt;"",IF(VLOOKUP(C39,Listes!$A$2:$C$20,3,FALSE)&lt;&gt;0,VLOOKUP(C39,Listes!$A$2:$C$20,3,FALSE),""),"")</f>
        <v/>
      </c>
      <c r="G39" s="81"/>
      <c r="H39" s="75"/>
      <c r="I39" s="12"/>
      <c r="J39" s="12"/>
      <c r="K39" s="12"/>
      <c r="L39" s="11"/>
      <c r="M39" s="11"/>
      <c r="N39" s="11"/>
      <c r="O39" s="11"/>
      <c r="P39" s="168"/>
      <c r="Q39" s="169"/>
      <c r="R39" s="169"/>
      <c r="S39" s="170"/>
    </row>
    <row r="40" spans="1:19" x14ac:dyDescent="0.3">
      <c r="A40" s="171"/>
      <c r="B40" s="172"/>
      <c r="C40" s="76"/>
      <c r="D40" s="133" t="str">
        <f>IF(C40&lt;&gt;"",VLOOKUP(C40,Listes!$A$2:$C$20,2,FALSE),"")</f>
        <v/>
      </c>
      <c r="E40" s="12"/>
      <c r="F40" s="12" t="str">
        <f>IF(C40&lt;&gt;"",IF(VLOOKUP(C40,Listes!$A$2:$C$20,3,FALSE)&lt;&gt;0,VLOOKUP(C40,Listes!$A$2:$C$20,3,FALSE),""),"")</f>
        <v/>
      </c>
      <c r="G40" s="81"/>
      <c r="H40" s="75"/>
      <c r="I40" s="12"/>
      <c r="J40" s="12"/>
      <c r="K40" s="12"/>
      <c r="L40" s="11"/>
      <c r="M40" s="11"/>
      <c r="N40" s="11"/>
      <c r="O40" s="11"/>
      <c r="P40" s="168"/>
      <c r="Q40" s="169"/>
      <c r="R40" s="169"/>
      <c r="S40" s="170"/>
    </row>
    <row r="41" spans="1:19" x14ac:dyDescent="0.3">
      <c r="A41" s="171"/>
      <c r="B41" s="172"/>
      <c r="C41" s="76"/>
      <c r="D41" s="133" t="str">
        <f>IF(C41&lt;&gt;"",VLOOKUP(C41,Listes!$A$2:$C$20,2,FALSE),"")</f>
        <v/>
      </c>
      <c r="E41" s="12"/>
      <c r="F41" s="12" t="str">
        <f>IF(C41&lt;&gt;"",IF(VLOOKUP(C41,Listes!$A$2:$C$20,3,FALSE)&lt;&gt;0,VLOOKUP(C41,Listes!$A$2:$C$20,3,FALSE),""),"")</f>
        <v/>
      </c>
      <c r="G41" s="81"/>
      <c r="H41" s="75"/>
      <c r="I41" s="12"/>
      <c r="J41" s="12"/>
      <c r="K41" s="12"/>
      <c r="L41" s="11"/>
      <c r="M41" s="11"/>
      <c r="N41" s="11"/>
      <c r="O41" s="11"/>
      <c r="P41" s="168"/>
      <c r="Q41" s="169"/>
      <c r="R41" s="169"/>
      <c r="S41" s="170"/>
    </row>
    <row r="42" spans="1:19" x14ac:dyDescent="0.3">
      <c r="A42" s="171"/>
      <c r="B42" s="172"/>
      <c r="C42" s="76"/>
      <c r="D42" s="133" t="str">
        <f>IF(C42&lt;&gt;"",VLOOKUP(C42,Listes!$A$2:$C$20,2,FALSE),"")</f>
        <v/>
      </c>
      <c r="E42" s="12"/>
      <c r="F42" s="12" t="str">
        <f>IF(C42&lt;&gt;"",IF(VLOOKUP(C42,Listes!$A$2:$C$20,3,FALSE)&lt;&gt;0,VLOOKUP(C42,Listes!$A$2:$C$20,3,FALSE),""),"")</f>
        <v/>
      </c>
      <c r="G42" s="81"/>
      <c r="H42" s="75"/>
      <c r="I42" s="12"/>
      <c r="J42" s="12"/>
      <c r="K42" s="12"/>
      <c r="L42" s="11"/>
      <c r="M42" s="11"/>
      <c r="N42" s="11"/>
      <c r="O42" s="11"/>
      <c r="P42" s="168"/>
      <c r="Q42" s="169"/>
      <c r="R42" s="169"/>
      <c r="S42" s="170"/>
    </row>
    <row r="43" spans="1:19" x14ac:dyDescent="0.3">
      <c r="A43" s="171"/>
      <c r="B43" s="172"/>
      <c r="C43" s="76"/>
      <c r="D43" s="133" t="str">
        <f>IF(C43&lt;&gt;"",VLOOKUP(C43,Listes!$A$2:$C$20,2,FALSE),"")</f>
        <v/>
      </c>
      <c r="E43" s="12"/>
      <c r="F43" s="12" t="str">
        <f>IF(C43&lt;&gt;"",IF(VLOOKUP(C43,Listes!$A$2:$C$20,3,FALSE)&lt;&gt;0,VLOOKUP(C43,Listes!$A$2:$C$20,3,FALSE),""),"")</f>
        <v/>
      </c>
      <c r="G43" s="81"/>
      <c r="H43" s="75"/>
      <c r="I43" s="12"/>
      <c r="J43" s="12"/>
      <c r="K43" s="12"/>
      <c r="L43" s="11"/>
      <c r="M43" s="11"/>
      <c r="N43" s="11"/>
      <c r="O43" s="11"/>
      <c r="P43" s="168"/>
      <c r="Q43" s="169"/>
      <c r="R43" s="169"/>
      <c r="S43" s="170"/>
    </row>
    <row r="44" spans="1:19" x14ac:dyDescent="0.3">
      <c r="A44" s="171"/>
      <c r="B44" s="172"/>
      <c r="C44" s="76"/>
      <c r="D44" s="133" t="str">
        <f>IF(C44&lt;&gt;"",VLOOKUP(C44,Listes!$A$2:$C$20,2,FALSE),"")</f>
        <v/>
      </c>
      <c r="E44" s="12"/>
      <c r="F44" s="12" t="str">
        <f>IF(C44&lt;&gt;"",IF(VLOOKUP(C44,Listes!$A$2:$C$20,3,FALSE)&lt;&gt;0,VLOOKUP(C44,Listes!$A$2:$C$20,3,FALSE),""),"")</f>
        <v/>
      </c>
      <c r="G44" s="81"/>
      <c r="H44" s="75"/>
      <c r="I44" s="12"/>
      <c r="J44" s="12"/>
      <c r="K44" s="12"/>
      <c r="L44" s="11"/>
      <c r="M44" s="11"/>
      <c r="N44" s="11"/>
      <c r="O44" s="11"/>
      <c r="P44" s="168"/>
      <c r="Q44" s="169"/>
      <c r="R44" s="169"/>
      <c r="S44" s="170"/>
    </row>
    <row r="45" spans="1:19" x14ac:dyDescent="0.3">
      <c r="A45" s="171"/>
      <c r="B45" s="172"/>
      <c r="C45" s="76"/>
      <c r="D45" s="133" t="str">
        <f>IF(C45&lt;&gt;"",VLOOKUP(C45,Listes!$A$2:$C$20,2,FALSE),"")</f>
        <v/>
      </c>
      <c r="E45" s="12"/>
      <c r="F45" s="12" t="str">
        <f>IF(C45&lt;&gt;"",IF(VLOOKUP(C45,Listes!$A$2:$C$20,3,FALSE)&lt;&gt;0,VLOOKUP(C45,Listes!$A$2:$C$20,3,FALSE),""),"")</f>
        <v/>
      </c>
      <c r="G45" s="81"/>
      <c r="H45" s="75"/>
      <c r="I45" s="12"/>
      <c r="J45" s="12"/>
      <c r="K45" s="12"/>
      <c r="L45" s="11"/>
      <c r="M45" s="11"/>
      <c r="N45" s="11"/>
      <c r="O45" s="11"/>
      <c r="P45" s="168"/>
      <c r="Q45" s="169"/>
      <c r="R45" s="169"/>
      <c r="S45" s="170"/>
    </row>
    <row r="46" spans="1:19" x14ac:dyDescent="0.3">
      <c r="A46" s="171"/>
      <c r="B46" s="172"/>
      <c r="C46" s="76"/>
      <c r="D46" s="133" t="str">
        <f>IF(C46&lt;&gt;"",VLOOKUP(C46,Listes!$A$2:$C$20,2,FALSE),"")</f>
        <v/>
      </c>
      <c r="E46" s="12"/>
      <c r="F46" s="12" t="str">
        <f>IF(C46&lt;&gt;"",IF(VLOOKUP(C46,Listes!$A$2:$C$20,3,FALSE)&lt;&gt;0,VLOOKUP(C46,Listes!$A$2:$C$20,3,FALSE),""),"")</f>
        <v/>
      </c>
      <c r="G46" s="81"/>
      <c r="H46" s="75"/>
      <c r="I46" s="12"/>
      <c r="J46" s="12"/>
      <c r="K46" s="12"/>
      <c r="L46" s="11"/>
      <c r="M46" s="11"/>
      <c r="N46" s="11"/>
      <c r="O46" s="11"/>
      <c r="P46" s="168"/>
      <c r="Q46" s="169"/>
      <c r="R46" s="169"/>
      <c r="S46" s="170"/>
    </row>
    <row r="47" spans="1:19" x14ac:dyDescent="0.3">
      <c r="A47" s="171"/>
      <c r="B47" s="172"/>
      <c r="C47" s="76"/>
      <c r="D47" s="133" t="str">
        <f>IF(C47&lt;&gt;"",VLOOKUP(C47,Listes!$A$2:$C$20,2,FALSE),"")</f>
        <v/>
      </c>
      <c r="E47" s="12"/>
      <c r="F47" s="12" t="str">
        <f>IF(C47&lt;&gt;"",IF(VLOOKUP(C47,Listes!$A$2:$C$20,3,FALSE)&lt;&gt;0,VLOOKUP(C47,Listes!$A$2:$C$20,3,FALSE),""),"")</f>
        <v/>
      </c>
      <c r="G47" s="81"/>
      <c r="H47" s="75"/>
      <c r="I47" s="12"/>
      <c r="J47" s="12"/>
      <c r="K47" s="12"/>
      <c r="L47" s="11"/>
      <c r="M47" s="11"/>
      <c r="N47" s="11"/>
      <c r="O47" s="11"/>
      <c r="P47" s="168"/>
      <c r="Q47" s="169"/>
      <c r="R47" s="169"/>
      <c r="S47" s="170"/>
    </row>
    <row r="48" spans="1:19" x14ac:dyDescent="0.3">
      <c r="A48" s="171"/>
      <c r="B48" s="172"/>
      <c r="C48" s="76"/>
      <c r="D48" s="133" t="str">
        <f>IF(C48&lt;&gt;"",VLOOKUP(C48,Listes!$A$2:$C$20,2,FALSE),"")</f>
        <v/>
      </c>
      <c r="E48" s="12"/>
      <c r="F48" s="12" t="str">
        <f>IF(C48&lt;&gt;"",IF(VLOOKUP(C48,Listes!$A$2:$C$20,3,FALSE)&lt;&gt;0,VLOOKUP(C48,Listes!$A$2:$C$20,3,FALSE),""),"")</f>
        <v/>
      </c>
      <c r="G48" s="81"/>
      <c r="H48" s="75"/>
      <c r="I48" s="12"/>
      <c r="J48" s="12"/>
      <c r="K48" s="12"/>
      <c r="L48" s="11"/>
      <c r="M48" s="11"/>
      <c r="N48" s="11"/>
      <c r="O48" s="11"/>
      <c r="P48" s="168"/>
      <c r="Q48" s="169"/>
      <c r="R48" s="169"/>
      <c r="S48" s="170"/>
    </row>
    <row r="49" spans="1:19" x14ac:dyDescent="0.3">
      <c r="A49" s="171"/>
      <c r="B49" s="172"/>
      <c r="C49" s="76"/>
      <c r="D49" s="133" t="str">
        <f>IF(C49&lt;&gt;"",VLOOKUP(C49,Listes!$A$2:$C$20,2,FALSE),"")</f>
        <v/>
      </c>
      <c r="E49" s="12"/>
      <c r="F49" s="12" t="str">
        <f>IF(C49&lt;&gt;"",IF(VLOOKUP(C49,Listes!$A$2:$C$20,3,FALSE)&lt;&gt;0,VLOOKUP(C49,Listes!$A$2:$C$20,3,FALSE),""),"")</f>
        <v/>
      </c>
      <c r="G49" s="81"/>
      <c r="H49" s="75"/>
      <c r="I49" s="12"/>
      <c r="J49" s="12"/>
      <c r="K49" s="12"/>
      <c r="L49" s="11"/>
      <c r="M49" s="11"/>
      <c r="N49" s="11"/>
      <c r="O49" s="11"/>
      <c r="P49" s="168"/>
      <c r="Q49" s="169"/>
      <c r="R49" s="169"/>
      <c r="S49" s="170"/>
    </row>
    <row r="50" spans="1:19" x14ac:dyDescent="0.3">
      <c r="A50" s="171"/>
      <c r="B50" s="172"/>
      <c r="C50" s="76"/>
      <c r="D50" s="133" t="str">
        <f>IF(C50&lt;&gt;"",VLOOKUP(C50,Listes!$A$2:$C$20,2,FALSE),"")</f>
        <v/>
      </c>
      <c r="E50" s="12"/>
      <c r="F50" s="12" t="str">
        <f>IF(C50&lt;&gt;"",IF(VLOOKUP(C50,Listes!$A$2:$C$20,3,FALSE)&lt;&gt;0,VLOOKUP(C50,Listes!$A$2:$C$20,3,FALSE),""),"")</f>
        <v/>
      </c>
      <c r="G50" s="81"/>
      <c r="H50" s="75"/>
      <c r="I50" s="12"/>
      <c r="J50" s="12"/>
      <c r="K50" s="12"/>
      <c r="L50" s="11"/>
      <c r="M50" s="11"/>
      <c r="N50" s="11"/>
      <c r="O50" s="11"/>
      <c r="P50" s="168"/>
      <c r="Q50" s="169"/>
      <c r="R50" s="169"/>
      <c r="S50" s="170"/>
    </row>
    <row r="51" spans="1:19" x14ac:dyDescent="0.3">
      <c r="A51" s="171"/>
      <c r="B51" s="172"/>
      <c r="C51" s="76"/>
      <c r="D51" s="133" t="str">
        <f>IF(C51&lt;&gt;"",VLOOKUP(C51,Listes!$A$2:$C$20,2,FALSE),"")</f>
        <v/>
      </c>
      <c r="E51" s="12"/>
      <c r="F51" s="12" t="str">
        <f>IF(C51&lt;&gt;"",IF(VLOOKUP(C51,Listes!$A$2:$C$20,3,FALSE)&lt;&gt;0,VLOOKUP(C51,Listes!$A$2:$C$20,3,FALSE),""),"")</f>
        <v/>
      </c>
      <c r="G51" s="81"/>
      <c r="H51" s="75"/>
      <c r="I51" s="12"/>
      <c r="J51" s="12"/>
      <c r="K51" s="12"/>
      <c r="L51" s="11"/>
      <c r="M51" s="11"/>
      <c r="N51" s="11"/>
      <c r="O51" s="11"/>
      <c r="P51" s="168"/>
      <c r="Q51" s="169"/>
      <c r="R51" s="169"/>
      <c r="S51" s="170"/>
    </row>
    <row r="52" spans="1:19" x14ac:dyDescent="0.3">
      <c r="A52" s="171"/>
      <c r="B52" s="172"/>
      <c r="C52" s="76"/>
      <c r="D52" s="133" t="str">
        <f>IF(C52&lt;&gt;"",VLOOKUP(C52,Listes!$A$2:$C$20,2,FALSE),"")</f>
        <v/>
      </c>
      <c r="E52" s="12"/>
      <c r="F52" s="12" t="str">
        <f>IF(C52&lt;&gt;"",IF(VLOOKUP(C52,Listes!$A$2:$C$20,3,FALSE)&lt;&gt;0,VLOOKUP(C52,Listes!$A$2:$C$20,3,FALSE),""),"")</f>
        <v/>
      </c>
      <c r="G52" s="81"/>
      <c r="H52" s="75"/>
      <c r="I52" s="12"/>
      <c r="J52" s="12"/>
      <c r="K52" s="12"/>
      <c r="L52" s="11"/>
      <c r="M52" s="11"/>
      <c r="N52" s="11"/>
      <c r="O52" s="11"/>
      <c r="P52" s="168"/>
      <c r="Q52" s="169"/>
      <c r="R52" s="169"/>
      <c r="S52" s="170"/>
    </row>
    <row r="53" spans="1:19" x14ac:dyDescent="0.3">
      <c r="A53" s="171"/>
      <c r="B53" s="172"/>
      <c r="C53" s="76"/>
      <c r="D53" s="133" t="str">
        <f>IF(C53&lt;&gt;"",VLOOKUP(C53,Listes!$A$2:$C$20,2,FALSE),"")</f>
        <v/>
      </c>
      <c r="E53" s="12"/>
      <c r="F53" s="12" t="str">
        <f>IF(C53&lt;&gt;"",IF(VLOOKUP(C53,Listes!$A$2:$C$20,3,FALSE)&lt;&gt;0,VLOOKUP(C53,Listes!$A$2:$C$20,3,FALSE),""),"")</f>
        <v/>
      </c>
      <c r="G53" s="81"/>
      <c r="H53" s="75"/>
      <c r="I53" s="12"/>
      <c r="J53" s="12"/>
      <c r="K53" s="12"/>
      <c r="L53" s="11"/>
      <c r="M53" s="11"/>
      <c r="N53" s="11"/>
      <c r="O53" s="11"/>
      <c r="P53" s="168"/>
      <c r="Q53" s="169"/>
      <c r="R53" s="169"/>
      <c r="S53" s="170"/>
    </row>
    <row r="54" spans="1:19" x14ac:dyDescent="0.3">
      <c r="A54" s="171"/>
      <c r="B54" s="172"/>
      <c r="C54" s="76"/>
      <c r="D54" s="133" t="str">
        <f>IF(C54&lt;&gt;"",VLOOKUP(C54,Listes!$A$2:$C$20,2,FALSE),"")</f>
        <v/>
      </c>
      <c r="E54" s="12"/>
      <c r="F54" s="12" t="str">
        <f>IF(C54&lt;&gt;"",IF(VLOOKUP(C54,Listes!$A$2:$C$20,3,FALSE)&lt;&gt;0,VLOOKUP(C54,Listes!$A$2:$C$20,3,FALSE),""),"")</f>
        <v/>
      </c>
      <c r="G54" s="81"/>
      <c r="H54" s="75"/>
      <c r="I54" s="12"/>
      <c r="J54" s="12"/>
      <c r="K54" s="12"/>
      <c r="L54" s="11"/>
      <c r="M54" s="11"/>
      <c r="N54" s="11"/>
      <c r="O54" s="11"/>
      <c r="P54" s="168"/>
      <c r="Q54" s="169"/>
      <c r="R54" s="169"/>
      <c r="S54" s="170"/>
    </row>
    <row r="55" spans="1:19" x14ac:dyDescent="0.3">
      <c r="A55" s="171"/>
      <c r="B55" s="172"/>
      <c r="C55" s="76"/>
      <c r="D55" s="133" t="str">
        <f>IF(C55&lt;&gt;"",VLOOKUP(C55,Listes!$A$2:$C$20,2,FALSE),"")</f>
        <v/>
      </c>
      <c r="E55" s="12"/>
      <c r="F55" s="12" t="str">
        <f>IF(C55&lt;&gt;"",IF(VLOOKUP(C55,Listes!$A$2:$C$20,3,FALSE)&lt;&gt;0,VLOOKUP(C55,Listes!$A$2:$C$20,3,FALSE),""),"")</f>
        <v/>
      </c>
      <c r="G55" s="81"/>
      <c r="H55" s="75"/>
      <c r="I55" s="12"/>
      <c r="J55" s="12"/>
      <c r="K55" s="12"/>
      <c r="L55" s="11"/>
      <c r="M55" s="11"/>
      <c r="N55" s="11"/>
      <c r="O55" s="11"/>
      <c r="P55" s="168"/>
      <c r="Q55" s="169"/>
      <c r="R55" s="169"/>
      <c r="S55" s="170"/>
    </row>
    <row r="59" spans="1:19" ht="15.6" x14ac:dyDescent="0.3">
      <c r="E59" s="8"/>
      <c r="F59" s="8"/>
      <c r="G59" s="8"/>
      <c r="H59" s="8"/>
      <c r="I59" s="8"/>
    </row>
    <row r="60" spans="1:19" ht="13.5" customHeight="1" x14ac:dyDescent="0.3">
      <c r="E60" s="9"/>
      <c r="F60" s="9"/>
      <c r="G60" s="9"/>
      <c r="H60" s="9"/>
      <c r="I60" s="9"/>
    </row>
  </sheetData>
  <mergeCells count="96">
    <mergeCell ref="A44:B44"/>
    <mergeCell ref="A39:B39"/>
    <mergeCell ref="A40:B40"/>
    <mergeCell ref="A41:B41"/>
    <mergeCell ref="A42:B42"/>
    <mergeCell ref="A43:B43"/>
    <mergeCell ref="A34:B34"/>
    <mergeCell ref="A35:B35"/>
    <mergeCell ref="A36:B36"/>
    <mergeCell ref="A37:B37"/>
    <mergeCell ref="A38:B38"/>
    <mergeCell ref="A29:B29"/>
    <mergeCell ref="A30:B30"/>
    <mergeCell ref="A31:B31"/>
    <mergeCell ref="A32:B32"/>
    <mergeCell ref="A33:B33"/>
    <mergeCell ref="N15:O15"/>
    <mergeCell ref="P15:S16"/>
    <mergeCell ref="P17:S17"/>
    <mergeCell ref="P18:S18"/>
    <mergeCell ref="C4:M4"/>
    <mergeCell ref="F15:F16"/>
    <mergeCell ref="H15:K15"/>
    <mergeCell ref="D9:D10"/>
    <mergeCell ref="E9:E10"/>
    <mergeCell ref="G15:G16"/>
    <mergeCell ref="D7:E8"/>
    <mergeCell ref="D15:D16"/>
    <mergeCell ref="C15:C16"/>
    <mergeCell ref="E15:E16"/>
    <mergeCell ref="C14:S14"/>
    <mergeCell ref="F7:K10"/>
    <mergeCell ref="A25:B25"/>
    <mergeCell ref="A26:B26"/>
    <mergeCell ref="A27:B27"/>
    <mergeCell ref="A28:B28"/>
    <mergeCell ref="L1:M1"/>
    <mergeCell ref="G1:J1"/>
    <mergeCell ref="A18:B18"/>
    <mergeCell ref="A19:B19"/>
    <mergeCell ref="A20:B20"/>
    <mergeCell ref="A21:B21"/>
    <mergeCell ref="A15:B16"/>
    <mergeCell ref="A22:B22"/>
    <mergeCell ref="A23:B23"/>
    <mergeCell ref="A24:B24"/>
    <mergeCell ref="L15:M15"/>
    <mergeCell ref="A17:B17"/>
    <mergeCell ref="A55:B55"/>
    <mergeCell ref="P30:S30"/>
    <mergeCell ref="P31:S31"/>
    <mergeCell ref="P32:S32"/>
    <mergeCell ref="P39:S39"/>
    <mergeCell ref="P40:S40"/>
    <mergeCell ref="P41:S41"/>
    <mergeCell ref="P42:S42"/>
    <mergeCell ref="P43:S43"/>
    <mergeCell ref="P44:S44"/>
    <mergeCell ref="P33:S33"/>
    <mergeCell ref="P34:S34"/>
    <mergeCell ref="P35:S35"/>
    <mergeCell ref="P36:S36"/>
    <mergeCell ref="A45:B45"/>
    <mergeCell ref="A46:B46"/>
    <mergeCell ref="P55:S55"/>
    <mergeCell ref="P45:S45"/>
    <mergeCell ref="P46:S46"/>
    <mergeCell ref="P47:S47"/>
    <mergeCell ref="P48:S48"/>
    <mergeCell ref="P49:S49"/>
    <mergeCell ref="P50:S50"/>
    <mergeCell ref="P51:S51"/>
    <mergeCell ref="P52:S52"/>
    <mergeCell ref="P53:S53"/>
    <mergeCell ref="P54:S54"/>
    <mergeCell ref="A54:B54"/>
    <mergeCell ref="A47:B47"/>
    <mergeCell ref="A48:B48"/>
    <mergeCell ref="A49:B49"/>
    <mergeCell ref="A50:B50"/>
    <mergeCell ref="A51:B51"/>
    <mergeCell ref="A52:B52"/>
    <mergeCell ref="A53:B53"/>
    <mergeCell ref="P19:S19"/>
    <mergeCell ref="P20:S20"/>
    <mergeCell ref="P37:S37"/>
    <mergeCell ref="P38:S38"/>
    <mergeCell ref="P21:S21"/>
    <mergeCell ref="P22:S22"/>
    <mergeCell ref="P23:S23"/>
    <mergeCell ref="P24:S24"/>
    <mergeCell ref="P25:S25"/>
    <mergeCell ref="P26:S26"/>
    <mergeCell ref="P27:S27"/>
    <mergeCell ref="P28:S28"/>
    <mergeCell ref="P29:S29"/>
  </mergeCells>
  <conditionalFormatting sqref="A17:K55">
    <cfRule type="expression" dxfId="7" priority="22">
      <formula>$K17&lt;=2000</formula>
    </cfRule>
    <cfRule type="expression" dxfId="6" priority="15">
      <formula>$G17&lt;=2000</formula>
    </cfRule>
    <cfRule type="expression" dxfId="5" priority="10">
      <formula>$K14&lt;2000</formula>
    </cfRule>
  </conditionalFormatting>
  <conditionalFormatting sqref="N17:O55">
    <cfRule type="expression" dxfId="4" priority="16">
      <formula>$K17&gt;90000</formula>
    </cfRule>
  </conditionalFormatting>
  <conditionalFormatting sqref="L17:M55">
    <cfRule type="expression" dxfId="3" priority="14">
      <formula>$K17&gt;2000</formula>
    </cfRule>
  </conditionalFormatting>
  <conditionalFormatting sqref="P17:S55">
    <cfRule type="expression" dxfId="2" priority="4">
      <formula>AND($K17&gt;$M17,$K17&gt;=2000)</formula>
    </cfRule>
    <cfRule type="expression" dxfId="1" priority="1">
      <formula>AND($K17&gt;$O17,$K17&gt;90000)</formula>
    </cfRule>
  </conditionalFormatting>
  <conditionalFormatting sqref="P17:S55">
    <cfRule type="expression" dxfId="0" priority="3">
      <formula>AND($K$17&gt;$O$17,$K$17&gt;90000)</formula>
    </cfRule>
  </conditionalFormatting>
  <hyperlinks>
    <hyperlink ref="E1" location="Menu!D4" display="Se rendre au menu" xr:uid="{E9F3C4C9-03B4-4910-A5AC-9A5E83AB3414}"/>
    <hyperlink ref="H1:J1" location="'Dépenses Immatérielles'!A1" display="Se rendre à l'étape 2" xr:uid="{90B5DFAB-B44A-483B-88FB-FF90C5FCDB8B}"/>
    <hyperlink ref="L1:M1" location="Synthèse!A1" display="Se rendre à la synthèse" xr:uid="{315477AE-72EF-4392-AE71-C800BA5707F3}"/>
  </hyperlink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902E2A-2B57-4126-83F2-D2989B7DEBE8}">
          <x14:formula1>
            <xm:f>Listes!$A$2:$A$19</xm:f>
          </x14:formula1>
          <xm:sqref>C17:C55</xm:sqref>
        </x14:dataValidation>
        <x14:dataValidation type="list" allowBlank="1" showInputMessage="1" showErrorMessage="1" xr:uid="{A88DFD19-2A92-4D96-B05F-5D95E99FDED8}">
          <x14:formula1>
            <xm:f>Feuil!$F$6:$F$8</xm:f>
          </x14:formula1>
          <xm:sqref>F17:F55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44923-387D-49AF-BE65-DACE694DFF00}">
  <dimension ref="A1:L88"/>
  <sheetViews>
    <sheetView topLeftCell="A9" workbookViewId="0">
      <selection activeCell="D22" sqref="D22:E22"/>
    </sheetView>
  </sheetViews>
  <sheetFormatPr baseColWidth="10" defaultColWidth="11.44140625" defaultRowHeight="14.4" x14ac:dyDescent="0.3"/>
  <cols>
    <col min="1" max="1" width="34.88671875" customWidth="1"/>
    <col min="2" max="2" width="26.109375" customWidth="1"/>
    <col min="3" max="3" width="34.6640625" customWidth="1"/>
    <col min="4" max="4" width="27.6640625" customWidth="1"/>
    <col min="5" max="5" width="20" customWidth="1"/>
    <col min="6" max="6" width="21.77734375" customWidth="1"/>
    <col min="7" max="7" width="23.6640625" customWidth="1"/>
    <col min="8" max="8" width="20.33203125" customWidth="1"/>
    <col min="9" max="9" width="26.33203125" customWidth="1"/>
    <col min="10" max="10" width="20.88671875" customWidth="1"/>
    <col min="11" max="11" width="22.33203125" customWidth="1"/>
    <col min="12" max="12" width="24.44140625" customWidth="1"/>
  </cols>
  <sheetData>
    <row r="1" spans="1:12" ht="22.2" thickBot="1" x14ac:dyDescent="0.35">
      <c r="A1" s="220" t="s">
        <v>9</v>
      </c>
      <c r="B1" s="221"/>
      <c r="C1" s="25"/>
      <c r="D1" s="222" t="s">
        <v>4</v>
      </c>
      <c r="E1" s="223"/>
      <c r="F1" s="26"/>
      <c r="G1" s="222" t="s">
        <v>6</v>
      </c>
      <c r="H1" s="223"/>
      <c r="J1" s="173" t="s">
        <v>8</v>
      </c>
      <c r="K1" s="174"/>
      <c r="L1" s="14"/>
    </row>
    <row r="2" spans="1:12" x14ac:dyDescent="0.3">
      <c r="A2" s="27"/>
      <c r="B2" s="27"/>
      <c r="C2" s="14"/>
      <c r="D2" s="20"/>
      <c r="E2" s="20"/>
      <c r="F2" s="14"/>
      <c r="L2" s="14"/>
    </row>
    <row r="3" spans="1:12" ht="15" thickBot="1" x14ac:dyDescent="0.35">
      <c r="A3" s="28"/>
      <c r="B3" s="28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26.25" customHeight="1" thickBot="1" x14ac:dyDescent="0.35">
      <c r="A4" s="53" t="s">
        <v>48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5"/>
    </row>
    <row r="5" spans="1:12" ht="18.600000000000001" thickBot="1" x14ac:dyDescent="0.4">
      <c r="A5" s="224" t="s">
        <v>49</v>
      </c>
      <c r="B5" s="224"/>
      <c r="C5" s="224"/>
      <c r="D5" s="225"/>
      <c r="E5" s="225"/>
      <c r="F5" s="225"/>
      <c r="G5" s="225"/>
      <c r="H5" s="225"/>
      <c r="I5" s="224"/>
      <c r="J5" s="224"/>
      <c r="K5" s="225"/>
      <c r="L5" s="224"/>
    </row>
    <row r="6" spans="1:12" ht="15" thickBot="1" x14ac:dyDescent="0.35">
      <c r="A6" s="229" t="s">
        <v>50</v>
      </c>
      <c r="B6" s="230"/>
      <c r="C6" s="230"/>
      <c r="D6" s="200" t="s">
        <v>51</v>
      </c>
      <c r="E6" s="232"/>
      <c r="F6" s="232"/>
      <c r="G6" s="232"/>
      <c r="H6" s="233"/>
      <c r="I6" s="2"/>
      <c r="J6" s="29"/>
      <c r="K6" s="131" t="s">
        <v>13</v>
      </c>
      <c r="L6" s="3"/>
    </row>
    <row r="7" spans="1:12" ht="67.5" customHeight="1" thickBot="1" x14ac:dyDescent="0.35">
      <c r="A7" s="231"/>
      <c r="B7" s="231"/>
      <c r="C7" s="231"/>
      <c r="D7" s="234"/>
      <c r="E7" s="230"/>
      <c r="F7" s="230"/>
      <c r="G7" s="230"/>
      <c r="H7" s="235"/>
      <c r="I7" s="30"/>
      <c r="J7" s="2"/>
      <c r="K7" s="31"/>
      <c r="L7" s="4" t="s">
        <v>52</v>
      </c>
    </row>
    <row r="8" spans="1:12" ht="48.75" customHeight="1" thickBot="1" x14ac:dyDescent="0.35">
      <c r="A8" s="237" t="s">
        <v>15</v>
      </c>
      <c r="B8" s="238"/>
      <c r="C8" s="32">
        <f>Menu!D4</f>
        <v>0</v>
      </c>
      <c r="D8" s="234"/>
      <c r="E8" s="230"/>
      <c r="F8" s="230"/>
      <c r="G8" s="230"/>
      <c r="H8" s="235"/>
      <c r="I8" s="30"/>
      <c r="J8" s="29"/>
      <c r="K8" s="33"/>
      <c r="L8" s="4" t="s">
        <v>14</v>
      </c>
    </row>
    <row r="9" spans="1:12" ht="43.5" customHeight="1" thickBot="1" x14ac:dyDescent="0.35">
      <c r="A9" s="239"/>
      <c r="B9" s="239"/>
      <c r="C9" s="34"/>
      <c r="D9" s="231"/>
      <c r="E9" s="231"/>
      <c r="F9" s="231"/>
      <c r="G9" s="231"/>
      <c r="H9" s="236"/>
      <c r="I9" s="3"/>
      <c r="J9" s="29"/>
      <c r="K9" s="5"/>
      <c r="L9" s="4" t="s">
        <v>16</v>
      </c>
    </row>
    <row r="10" spans="1:12" ht="35.25" customHeight="1" thickBot="1" x14ac:dyDescent="0.35">
      <c r="A10" s="27"/>
      <c r="B10" s="27"/>
      <c r="C10" s="20"/>
      <c r="D10" s="35"/>
      <c r="E10" s="35"/>
      <c r="F10" s="19"/>
      <c r="G10" s="251"/>
      <c r="H10" s="251"/>
      <c r="I10" s="14"/>
      <c r="J10" s="16"/>
      <c r="K10" s="6"/>
      <c r="L10" s="3" t="s">
        <v>53</v>
      </c>
    </row>
    <row r="11" spans="1:12" ht="21.6" thickBot="1" x14ac:dyDescent="0.35">
      <c r="A11" s="28"/>
      <c r="B11" s="28"/>
      <c r="C11" s="24"/>
      <c r="D11" s="36"/>
      <c r="E11" s="37" t="s">
        <v>54</v>
      </c>
      <c r="F11" s="38">
        <f>SUBTOTAL(9,F15:F88)</f>
        <v>0</v>
      </c>
      <c r="G11" s="252"/>
      <c r="H11" s="252"/>
      <c r="I11" s="39"/>
      <c r="J11" s="40"/>
      <c r="K11" s="39"/>
    </row>
    <row r="12" spans="1:12" ht="28.5" customHeight="1" thickBot="1" x14ac:dyDescent="0.35">
      <c r="A12" s="243" t="s">
        <v>19</v>
      </c>
      <c r="B12" s="244"/>
      <c r="C12" s="244"/>
      <c r="D12" s="244"/>
      <c r="E12" s="244"/>
      <c r="F12" s="244"/>
      <c r="G12" s="244"/>
      <c r="H12" s="244"/>
      <c r="I12" s="244"/>
      <c r="J12" s="244"/>
      <c r="K12" s="245"/>
    </row>
    <row r="13" spans="1:12" x14ac:dyDescent="0.3">
      <c r="A13" s="240" t="s">
        <v>55</v>
      </c>
      <c r="B13" s="227" t="s">
        <v>56</v>
      </c>
      <c r="C13" s="226" t="s">
        <v>57</v>
      </c>
      <c r="D13" s="246" t="s">
        <v>58</v>
      </c>
      <c r="E13" s="247"/>
      <c r="F13" s="248"/>
      <c r="G13" s="226" t="s">
        <v>59</v>
      </c>
      <c r="H13" s="226"/>
      <c r="I13" s="226" t="s">
        <v>60</v>
      </c>
      <c r="J13" s="226"/>
      <c r="K13" s="227" t="s">
        <v>29</v>
      </c>
    </row>
    <row r="14" spans="1:12" ht="24" x14ac:dyDescent="0.3">
      <c r="A14" s="241"/>
      <c r="B14" s="228"/>
      <c r="C14" s="242"/>
      <c r="D14" s="249" t="s">
        <v>61</v>
      </c>
      <c r="E14" s="250"/>
      <c r="F14" s="41" t="s">
        <v>62</v>
      </c>
      <c r="G14" s="41" t="s">
        <v>61</v>
      </c>
      <c r="H14" s="41" t="s">
        <v>33</v>
      </c>
      <c r="I14" s="41" t="s">
        <v>61</v>
      </c>
      <c r="J14" s="41" t="s">
        <v>33</v>
      </c>
      <c r="K14" s="228"/>
    </row>
    <row r="15" spans="1:12" x14ac:dyDescent="0.3">
      <c r="A15" s="42" t="s">
        <v>64</v>
      </c>
      <c r="B15" s="43"/>
      <c r="C15" s="44"/>
      <c r="D15" s="253"/>
      <c r="E15" s="254"/>
      <c r="F15" s="45"/>
      <c r="G15" s="46"/>
      <c r="H15" s="47"/>
      <c r="I15" s="46"/>
      <c r="J15" s="47"/>
      <c r="K15" s="46"/>
    </row>
    <row r="16" spans="1:12" x14ac:dyDescent="0.3">
      <c r="A16" s="42" t="s">
        <v>63</v>
      </c>
      <c r="B16" s="43"/>
      <c r="C16" s="44"/>
      <c r="D16" s="253"/>
      <c r="E16" s="254"/>
      <c r="F16" s="45"/>
      <c r="G16" s="46"/>
      <c r="H16" s="47"/>
      <c r="I16" s="46"/>
      <c r="J16" s="47"/>
      <c r="K16" s="46"/>
    </row>
    <row r="17" spans="1:11" x14ac:dyDescent="0.3">
      <c r="A17" s="42" t="s">
        <v>64</v>
      </c>
      <c r="B17" s="43"/>
      <c r="C17" s="44"/>
      <c r="D17" s="253"/>
      <c r="E17" s="254"/>
      <c r="F17" s="45"/>
      <c r="G17" s="46"/>
      <c r="H17" s="47"/>
      <c r="I17" s="46"/>
      <c r="J17" s="47"/>
      <c r="K17" s="46"/>
    </row>
    <row r="18" spans="1:11" x14ac:dyDescent="0.3">
      <c r="A18" s="42" t="s">
        <v>63</v>
      </c>
      <c r="B18" s="43"/>
      <c r="C18" s="44"/>
      <c r="D18" s="253"/>
      <c r="E18" s="254"/>
      <c r="F18" s="45"/>
      <c r="G18" s="46"/>
      <c r="H18" s="47"/>
      <c r="I18" s="46"/>
      <c r="J18" s="47"/>
      <c r="K18" s="46"/>
    </row>
    <row r="19" spans="1:11" x14ac:dyDescent="0.3">
      <c r="A19" s="42"/>
      <c r="B19" s="43"/>
      <c r="C19" s="44"/>
      <c r="D19" s="253"/>
      <c r="E19" s="254"/>
      <c r="F19" s="45"/>
      <c r="G19" s="46"/>
      <c r="H19" s="47"/>
      <c r="I19" s="46"/>
      <c r="J19" s="47"/>
      <c r="K19" s="46"/>
    </row>
    <row r="20" spans="1:11" x14ac:dyDescent="0.3">
      <c r="A20" s="42"/>
      <c r="B20" s="43"/>
      <c r="C20" s="44"/>
      <c r="D20" s="253"/>
      <c r="E20" s="254"/>
      <c r="F20" s="45"/>
      <c r="G20" s="46"/>
      <c r="H20" s="47"/>
      <c r="I20" s="46"/>
      <c r="J20" s="47"/>
      <c r="K20" s="46"/>
    </row>
    <row r="21" spans="1:11" x14ac:dyDescent="0.3">
      <c r="A21" s="42"/>
      <c r="B21" s="43"/>
      <c r="C21" s="44"/>
      <c r="D21" s="253"/>
      <c r="E21" s="254"/>
      <c r="F21" s="45"/>
      <c r="G21" s="46"/>
      <c r="H21" s="47"/>
      <c r="I21" s="46"/>
      <c r="J21" s="47"/>
      <c r="K21" s="46"/>
    </row>
    <row r="22" spans="1:11" x14ac:dyDescent="0.3">
      <c r="A22" s="42"/>
      <c r="B22" s="43"/>
      <c r="C22" s="44"/>
      <c r="D22" s="253"/>
      <c r="E22" s="254"/>
      <c r="F22" s="45"/>
      <c r="G22" s="46"/>
      <c r="H22" s="47"/>
      <c r="I22" s="46"/>
      <c r="J22" s="47"/>
      <c r="K22" s="46"/>
    </row>
    <row r="23" spans="1:11" x14ac:dyDescent="0.3">
      <c r="A23" s="42"/>
      <c r="B23" s="43"/>
      <c r="C23" s="44"/>
      <c r="D23" s="253"/>
      <c r="E23" s="254"/>
      <c r="F23" s="45"/>
      <c r="G23" s="46"/>
      <c r="H23" s="47"/>
      <c r="I23" s="46"/>
      <c r="J23" s="47"/>
      <c r="K23" s="46"/>
    </row>
    <row r="24" spans="1:11" x14ac:dyDescent="0.3">
      <c r="A24" s="42"/>
      <c r="B24" s="43"/>
      <c r="C24" s="44"/>
      <c r="D24" s="253"/>
      <c r="E24" s="254"/>
      <c r="F24" s="45"/>
      <c r="G24" s="46"/>
      <c r="H24" s="47"/>
      <c r="I24" s="46"/>
      <c r="J24" s="47"/>
      <c r="K24" s="46"/>
    </row>
    <row r="25" spans="1:11" x14ac:dyDescent="0.3">
      <c r="A25" s="42"/>
      <c r="B25" s="43"/>
      <c r="C25" s="44"/>
      <c r="D25" s="253"/>
      <c r="E25" s="254"/>
      <c r="F25" s="45"/>
      <c r="G25" s="46"/>
      <c r="H25" s="47"/>
      <c r="I25" s="46"/>
      <c r="J25" s="47"/>
      <c r="K25" s="46"/>
    </row>
    <row r="26" spans="1:11" x14ac:dyDescent="0.3">
      <c r="A26" s="42"/>
      <c r="B26" s="43"/>
      <c r="C26" s="44"/>
      <c r="D26" s="253"/>
      <c r="E26" s="254"/>
      <c r="F26" s="45"/>
      <c r="G26" s="46"/>
      <c r="H26" s="47"/>
      <c r="I26" s="46"/>
      <c r="J26" s="47"/>
      <c r="K26" s="46"/>
    </row>
    <row r="27" spans="1:11" x14ac:dyDescent="0.3">
      <c r="A27" s="42"/>
      <c r="B27" s="43"/>
      <c r="C27" s="44"/>
      <c r="D27" s="253"/>
      <c r="E27" s="254"/>
      <c r="F27" s="45"/>
      <c r="G27" s="46"/>
      <c r="H27" s="47"/>
      <c r="I27" s="46"/>
      <c r="J27" s="47"/>
      <c r="K27" s="46"/>
    </row>
    <row r="28" spans="1:11" x14ac:dyDescent="0.3">
      <c r="A28" s="42"/>
      <c r="B28" s="43"/>
      <c r="C28" s="44"/>
      <c r="D28" s="253"/>
      <c r="E28" s="254"/>
      <c r="F28" s="45"/>
      <c r="G28" s="46"/>
      <c r="H28" s="47"/>
      <c r="I28" s="46"/>
      <c r="J28" s="47"/>
      <c r="K28" s="46"/>
    </row>
    <row r="29" spans="1:11" x14ac:dyDescent="0.3">
      <c r="A29" s="42"/>
      <c r="B29" s="43"/>
      <c r="C29" s="44"/>
      <c r="D29" s="253"/>
      <c r="E29" s="254"/>
      <c r="F29" s="45"/>
      <c r="G29" s="46"/>
      <c r="H29" s="47"/>
      <c r="I29" s="46"/>
      <c r="J29" s="47"/>
      <c r="K29" s="46"/>
    </row>
    <row r="30" spans="1:11" x14ac:dyDescent="0.3">
      <c r="A30" s="42"/>
      <c r="B30" s="43"/>
      <c r="C30" s="44"/>
      <c r="D30" s="253"/>
      <c r="E30" s="254"/>
      <c r="F30" s="45"/>
      <c r="G30" s="46"/>
      <c r="H30" s="47"/>
      <c r="I30" s="46"/>
      <c r="J30" s="47"/>
      <c r="K30" s="46"/>
    </row>
    <row r="31" spans="1:11" x14ac:dyDescent="0.3">
      <c r="A31" s="42"/>
      <c r="B31" s="43"/>
      <c r="C31" s="44"/>
      <c r="D31" s="253"/>
      <c r="E31" s="254"/>
      <c r="F31" s="45"/>
      <c r="G31" s="46"/>
      <c r="H31" s="47"/>
      <c r="I31" s="46"/>
      <c r="J31" s="47"/>
      <c r="K31" s="46"/>
    </row>
    <row r="32" spans="1:11" x14ac:dyDescent="0.3">
      <c r="A32" s="42"/>
      <c r="B32" s="43"/>
      <c r="C32" s="44"/>
      <c r="D32" s="253"/>
      <c r="E32" s="254"/>
      <c r="F32" s="45"/>
      <c r="G32" s="46"/>
      <c r="H32" s="47"/>
      <c r="I32" s="46"/>
      <c r="J32" s="47"/>
      <c r="K32" s="46"/>
    </row>
    <row r="33" spans="1:11" x14ac:dyDescent="0.3">
      <c r="A33" s="42"/>
      <c r="B33" s="43"/>
      <c r="C33" s="44"/>
      <c r="D33" s="253"/>
      <c r="E33" s="254"/>
      <c r="F33" s="45"/>
      <c r="G33" s="46"/>
      <c r="H33" s="47"/>
      <c r="I33" s="46"/>
      <c r="J33" s="47"/>
      <c r="K33" s="46"/>
    </row>
    <row r="34" spans="1:11" x14ac:dyDescent="0.3">
      <c r="A34" s="42"/>
      <c r="B34" s="43"/>
      <c r="C34" s="44"/>
      <c r="D34" s="253"/>
      <c r="E34" s="254"/>
      <c r="F34" s="45"/>
      <c r="G34" s="46"/>
      <c r="H34" s="47"/>
      <c r="I34" s="46"/>
      <c r="J34" s="47"/>
      <c r="K34" s="46"/>
    </row>
    <row r="35" spans="1:11" x14ac:dyDescent="0.3">
      <c r="A35" s="42"/>
      <c r="B35" s="43"/>
      <c r="C35" s="44"/>
      <c r="D35" s="253"/>
      <c r="E35" s="254"/>
      <c r="F35" s="45"/>
      <c r="G35" s="46"/>
      <c r="H35" s="47"/>
      <c r="I35" s="46"/>
      <c r="J35" s="47"/>
      <c r="K35" s="46"/>
    </row>
    <row r="36" spans="1:11" x14ac:dyDescent="0.3">
      <c r="A36" s="42"/>
      <c r="B36" s="43"/>
      <c r="C36" s="44"/>
      <c r="D36" s="253"/>
      <c r="E36" s="254"/>
      <c r="F36" s="45"/>
      <c r="G36" s="46"/>
      <c r="H36" s="47"/>
      <c r="I36" s="46"/>
      <c r="J36" s="47"/>
      <c r="K36" s="46"/>
    </row>
    <row r="37" spans="1:11" x14ac:dyDescent="0.3">
      <c r="A37" s="42"/>
      <c r="B37" s="43"/>
      <c r="C37" s="44"/>
      <c r="D37" s="253"/>
      <c r="E37" s="254"/>
      <c r="F37" s="45"/>
      <c r="G37" s="46"/>
      <c r="H37" s="47"/>
      <c r="I37" s="46"/>
      <c r="J37" s="47"/>
      <c r="K37" s="46"/>
    </row>
    <row r="38" spans="1:11" x14ac:dyDescent="0.3">
      <c r="A38" s="42"/>
      <c r="B38" s="43"/>
      <c r="C38" s="44"/>
      <c r="D38" s="253"/>
      <c r="E38" s="254"/>
      <c r="F38" s="45"/>
      <c r="G38" s="46"/>
      <c r="H38" s="47"/>
      <c r="I38" s="46"/>
      <c r="J38" s="47"/>
      <c r="K38" s="46"/>
    </row>
    <row r="39" spans="1:11" x14ac:dyDescent="0.3">
      <c r="A39" s="42"/>
      <c r="B39" s="43"/>
      <c r="C39" s="44"/>
      <c r="D39" s="253"/>
      <c r="E39" s="254"/>
      <c r="F39" s="45"/>
      <c r="G39" s="46"/>
      <c r="H39" s="47"/>
      <c r="I39" s="46"/>
      <c r="J39" s="47"/>
      <c r="K39" s="46"/>
    </row>
    <row r="40" spans="1:11" x14ac:dyDescent="0.3">
      <c r="A40" s="42"/>
      <c r="B40" s="43"/>
      <c r="C40" s="44"/>
      <c r="D40" s="253"/>
      <c r="E40" s="254"/>
      <c r="F40" s="45"/>
      <c r="G40" s="46"/>
      <c r="H40" s="47"/>
      <c r="I40" s="46"/>
      <c r="J40" s="47"/>
      <c r="K40" s="46"/>
    </row>
    <row r="41" spans="1:11" x14ac:dyDescent="0.3">
      <c r="A41" s="42"/>
      <c r="B41" s="43"/>
      <c r="C41" s="44"/>
      <c r="D41" s="253"/>
      <c r="E41" s="254"/>
      <c r="F41" s="45"/>
      <c r="G41" s="46"/>
      <c r="H41" s="47"/>
      <c r="I41" s="46"/>
      <c r="J41" s="47"/>
      <c r="K41" s="46"/>
    </row>
    <row r="42" spans="1:11" x14ac:dyDescent="0.3">
      <c r="A42" s="42"/>
      <c r="B42" s="43"/>
      <c r="C42" s="44"/>
      <c r="D42" s="253"/>
      <c r="E42" s="254"/>
      <c r="F42" s="45"/>
      <c r="G42" s="46"/>
      <c r="H42" s="47"/>
      <c r="I42" s="46"/>
      <c r="J42" s="47"/>
      <c r="K42" s="46"/>
    </row>
    <row r="43" spans="1:11" x14ac:dyDescent="0.3">
      <c r="A43" s="42"/>
      <c r="B43" s="43"/>
      <c r="C43" s="44"/>
      <c r="D43" s="253"/>
      <c r="E43" s="254"/>
      <c r="F43" s="45"/>
      <c r="G43" s="46"/>
      <c r="H43" s="47"/>
      <c r="I43" s="46"/>
      <c r="J43" s="47"/>
      <c r="K43" s="46"/>
    </row>
    <row r="44" spans="1:11" x14ac:dyDescent="0.3">
      <c r="A44" s="42"/>
      <c r="B44" s="43"/>
      <c r="C44" s="44"/>
      <c r="D44" s="253"/>
      <c r="E44" s="254"/>
      <c r="F44" s="45"/>
      <c r="G44" s="46"/>
      <c r="H44" s="47"/>
      <c r="I44" s="46"/>
      <c r="J44" s="47"/>
      <c r="K44" s="46"/>
    </row>
    <row r="45" spans="1:11" x14ac:dyDescent="0.3">
      <c r="A45" s="42"/>
      <c r="B45" s="43"/>
      <c r="C45" s="44"/>
      <c r="D45" s="253"/>
      <c r="E45" s="254"/>
      <c r="F45" s="45"/>
      <c r="G45" s="46"/>
      <c r="H45" s="47"/>
      <c r="I45" s="46"/>
      <c r="J45" s="47"/>
      <c r="K45" s="46"/>
    </row>
    <row r="46" spans="1:11" x14ac:dyDescent="0.3">
      <c r="A46" s="42"/>
      <c r="B46" s="43"/>
      <c r="C46" s="44"/>
      <c r="D46" s="253"/>
      <c r="E46" s="254"/>
      <c r="F46" s="45"/>
      <c r="G46" s="46"/>
      <c r="H46" s="47"/>
      <c r="I46" s="46"/>
      <c r="J46" s="47"/>
      <c r="K46" s="46"/>
    </row>
    <row r="47" spans="1:11" x14ac:dyDescent="0.3">
      <c r="A47" s="42"/>
      <c r="B47" s="43"/>
      <c r="C47" s="44"/>
      <c r="D47" s="253"/>
      <c r="E47" s="254"/>
      <c r="F47" s="45"/>
      <c r="G47" s="46"/>
      <c r="H47" s="47"/>
      <c r="I47" s="46"/>
      <c r="J47" s="47"/>
      <c r="K47" s="46"/>
    </row>
    <row r="48" spans="1:11" x14ac:dyDescent="0.3">
      <c r="A48" s="42"/>
      <c r="B48" s="43"/>
      <c r="C48" s="44"/>
      <c r="D48" s="253"/>
      <c r="E48" s="254"/>
      <c r="F48" s="45"/>
      <c r="G48" s="46"/>
      <c r="H48" s="47"/>
      <c r="I48" s="46"/>
      <c r="J48" s="47"/>
      <c r="K48" s="46"/>
    </row>
    <row r="49" spans="1:11" x14ac:dyDescent="0.3">
      <c r="A49" s="42"/>
      <c r="B49" s="43"/>
      <c r="C49" s="44"/>
      <c r="D49" s="253"/>
      <c r="E49" s="254"/>
      <c r="F49" s="45"/>
      <c r="G49" s="46"/>
      <c r="H49" s="47"/>
      <c r="I49" s="46"/>
      <c r="J49" s="47"/>
      <c r="K49" s="46"/>
    </row>
    <row r="50" spans="1:11" x14ac:dyDescent="0.3">
      <c r="A50" s="42"/>
      <c r="B50" s="43"/>
      <c r="C50" s="44"/>
      <c r="D50" s="253"/>
      <c r="E50" s="254"/>
      <c r="F50" s="45"/>
      <c r="G50" s="46"/>
      <c r="H50" s="47"/>
      <c r="I50" s="46"/>
      <c r="J50" s="47"/>
      <c r="K50" s="46"/>
    </row>
    <row r="51" spans="1:11" x14ac:dyDescent="0.3">
      <c r="A51" s="42"/>
      <c r="B51" s="43"/>
      <c r="C51" s="44"/>
      <c r="D51" s="253"/>
      <c r="E51" s="254"/>
      <c r="F51" s="45"/>
      <c r="G51" s="46"/>
      <c r="H51" s="47"/>
      <c r="I51" s="46"/>
      <c r="J51" s="47"/>
      <c r="K51" s="46"/>
    </row>
    <row r="52" spans="1:11" x14ac:dyDescent="0.3">
      <c r="A52" s="42"/>
      <c r="B52" s="43"/>
      <c r="C52" s="44"/>
      <c r="D52" s="253"/>
      <c r="E52" s="254"/>
      <c r="F52" s="45"/>
      <c r="G52" s="46"/>
      <c r="H52" s="47"/>
      <c r="I52" s="46"/>
      <c r="J52" s="47"/>
      <c r="K52" s="46"/>
    </row>
    <row r="53" spans="1:11" x14ac:dyDescent="0.3">
      <c r="A53" s="42"/>
      <c r="B53" s="43"/>
      <c r="C53" s="44"/>
      <c r="D53" s="253"/>
      <c r="E53" s="254"/>
      <c r="F53" s="45"/>
      <c r="G53" s="46"/>
      <c r="H53" s="47"/>
      <c r="I53" s="46"/>
      <c r="J53" s="47"/>
      <c r="K53" s="46"/>
    </row>
    <row r="54" spans="1:11" x14ac:dyDescent="0.3">
      <c r="A54" s="42"/>
      <c r="B54" s="43"/>
      <c r="C54" s="44"/>
      <c r="D54" s="253"/>
      <c r="E54" s="254"/>
      <c r="F54" s="45"/>
      <c r="G54" s="46"/>
      <c r="H54" s="47"/>
      <c r="I54" s="46"/>
      <c r="J54" s="47"/>
      <c r="K54" s="46"/>
    </row>
    <row r="55" spans="1:11" x14ac:dyDescent="0.3">
      <c r="A55" s="42"/>
      <c r="B55" s="43"/>
      <c r="C55" s="44"/>
      <c r="D55" s="253"/>
      <c r="E55" s="254"/>
      <c r="F55" s="45"/>
      <c r="G55" s="46"/>
      <c r="H55" s="47"/>
      <c r="I55" s="46"/>
      <c r="J55" s="47"/>
      <c r="K55" s="46"/>
    </row>
    <row r="56" spans="1:11" x14ac:dyDescent="0.3">
      <c r="A56" s="42"/>
      <c r="B56" s="43"/>
      <c r="C56" s="44"/>
      <c r="D56" s="253"/>
      <c r="E56" s="254"/>
      <c r="F56" s="45"/>
      <c r="G56" s="46"/>
      <c r="H56" s="47"/>
      <c r="I56" s="46"/>
      <c r="J56" s="47"/>
      <c r="K56" s="46"/>
    </row>
    <row r="57" spans="1:11" x14ac:dyDescent="0.3">
      <c r="A57" s="42"/>
      <c r="B57" s="43"/>
      <c r="C57" s="44"/>
      <c r="D57" s="253"/>
      <c r="E57" s="254"/>
      <c r="F57" s="45"/>
      <c r="G57" s="46"/>
      <c r="H57" s="47"/>
      <c r="I57" s="46"/>
      <c r="J57" s="47"/>
      <c r="K57" s="46"/>
    </row>
    <row r="58" spans="1:11" x14ac:dyDescent="0.3">
      <c r="A58" s="42"/>
      <c r="B58" s="43"/>
      <c r="C58" s="44"/>
      <c r="D58" s="253"/>
      <c r="E58" s="254"/>
      <c r="F58" s="45"/>
      <c r="G58" s="46"/>
      <c r="H58" s="47"/>
      <c r="I58" s="46"/>
      <c r="J58" s="47"/>
      <c r="K58" s="46"/>
    </row>
    <row r="59" spans="1:11" x14ac:dyDescent="0.3">
      <c r="A59" s="42"/>
      <c r="B59" s="43"/>
      <c r="C59" s="44"/>
      <c r="D59" s="253"/>
      <c r="E59" s="254"/>
      <c r="F59" s="45"/>
      <c r="G59" s="46"/>
      <c r="H59" s="47"/>
      <c r="I59" s="46"/>
      <c r="J59" s="47"/>
      <c r="K59" s="46"/>
    </row>
    <row r="60" spans="1:11" x14ac:dyDescent="0.3">
      <c r="A60" s="42"/>
      <c r="B60" s="43"/>
      <c r="C60" s="44"/>
      <c r="D60" s="253"/>
      <c r="E60" s="254"/>
      <c r="F60" s="45"/>
      <c r="G60" s="46"/>
      <c r="H60" s="47"/>
      <c r="I60" s="46"/>
      <c r="J60" s="47"/>
      <c r="K60" s="46"/>
    </row>
    <row r="61" spans="1:11" x14ac:dyDescent="0.3">
      <c r="A61" s="42"/>
      <c r="B61" s="43"/>
      <c r="C61" s="44"/>
      <c r="D61" s="253"/>
      <c r="E61" s="254"/>
      <c r="F61" s="45"/>
      <c r="G61" s="46"/>
      <c r="H61" s="47"/>
      <c r="I61" s="46"/>
      <c r="J61" s="47"/>
      <c r="K61" s="46"/>
    </row>
    <row r="62" spans="1:11" x14ac:dyDescent="0.3">
      <c r="A62" s="42"/>
      <c r="B62" s="43"/>
      <c r="C62" s="44"/>
      <c r="D62" s="253"/>
      <c r="E62" s="254"/>
      <c r="F62" s="45"/>
      <c r="G62" s="46"/>
      <c r="H62" s="47"/>
      <c r="I62" s="46"/>
      <c r="J62" s="47"/>
      <c r="K62" s="46"/>
    </row>
    <row r="63" spans="1:11" x14ac:dyDescent="0.3">
      <c r="A63" s="42"/>
      <c r="B63" s="43"/>
      <c r="C63" s="44"/>
      <c r="D63" s="253"/>
      <c r="E63" s="254"/>
      <c r="F63" s="45"/>
      <c r="G63" s="46"/>
      <c r="H63" s="47"/>
      <c r="I63" s="46"/>
      <c r="J63" s="47"/>
      <c r="K63" s="46"/>
    </row>
    <row r="64" spans="1:11" x14ac:dyDescent="0.3">
      <c r="A64" s="42"/>
      <c r="B64" s="43"/>
      <c r="C64" s="44"/>
      <c r="D64" s="253"/>
      <c r="E64" s="254"/>
      <c r="F64" s="45"/>
      <c r="G64" s="46"/>
      <c r="H64" s="47"/>
      <c r="I64" s="46"/>
      <c r="J64" s="47"/>
      <c r="K64" s="46"/>
    </row>
    <row r="65" spans="1:11" x14ac:dyDescent="0.3">
      <c r="A65" s="42"/>
      <c r="B65" s="43"/>
      <c r="C65" s="44"/>
      <c r="D65" s="253"/>
      <c r="E65" s="254"/>
      <c r="F65" s="45"/>
      <c r="G65" s="46"/>
      <c r="H65" s="47"/>
      <c r="I65" s="46"/>
      <c r="J65" s="47"/>
      <c r="K65" s="46"/>
    </row>
    <row r="66" spans="1:11" x14ac:dyDescent="0.3">
      <c r="A66" s="42"/>
      <c r="B66" s="43"/>
      <c r="C66" s="44"/>
      <c r="D66" s="253"/>
      <c r="E66" s="254"/>
      <c r="F66" s="45"/>
      <c r="G66" s="46"/>
      <c r="H66" s="47"/>
      <c r="I66" s="46"/>
      <c r="J66" s="47"/>
      <c r="K66" s="46"/>
    </row>
    <row r="67" spans="1:11" x14ac:dyDescent="0.3">
      <c r="A67" s="42"/>
      <c r="B67" s="43"/>
      <c r="C67" s="44"/>
      <c r="D67" s="253"/>
      <c r="E67" s="254"/>
      <c r="F67" s="45"/>
      <c r="G67" s="46"/>
      <c r="H67" s="47"/>
      <c r="I67" s="46"/>
      <c r="J67" s="47"/>
      <c r="K67" s="46"/>
    </row>
    <row r="68" spans="1:11" x14ac:dyDescent="0.3">
      <c r="A68" s="42"/>
      <c r="B68" s="43"/>
      <c r="C68" s="44"/>
      <c r="D68" s="253"/>
      <c r="E68" s="254"/>
      <c r="F68" s="45"/>
      <c r="G68" s="46"/>
      <c r="H68" s="47"/>
      <c r="I68" s="46"/>
      <c r="J68" s="47"/>
      <c r="K68" s="46"/>
    </row>
    <row r="69" spans="1:11" x14ac:dyDescent="0.3">
      <c r="A69" s="42"/>
      <c r="B69" s="43"/>
      <c r="C69" s="44"/>
      <c r="D69" s="253"/>
      <c r="E69" s="254"/>
      <c r="F69" s="45"/>
      <c r="G69" s="46"/>
      <c r="H69" s="47"/>
      <c r="I69" s="46"/>
      <c r="J69" s="47"/>
      <c r="K69" s="46"/>
    </row>
    <row r="70" spans="1:11" x14ac:dyDescent="0.3">
      <c r="A70" s="42"/>
      <c r="B70" s="43"/>
      <c r="C70" s="44"/>
      <c r="D70" s="253"/>
      <c r="E70" s="254"/>
      <c r="F70" s="45"/>
      <c r="G70" s="46"/>
      <c r="H70" s="47"/>
      <c r="I70" s="46"/>
      <c r="J70" s="47"/>
      <c r="K70" s="46"/>
    </row>
    <row r="71" spans="1:11" x14ac:dyDescent="0.3">
      <c r="A71" s="42"/>
      <c r="B71" s="43"/>
      <c r="C71" s="44"/>
      <c r="D71" s="253"/>
      <c r="E71" s="254"/>
      <c r="F71" s="45"/>
      <c r="G71" s="46"/>
      <c r="H71" s="47"/>
      <c r="I71" s="46"/>
      <c r="J71" s="47"/>
      <c r="K71" s="46"/>
    </row>
    <row r="72" spans="1:11" x14ac:dyDescent="0.3">
      <c r="A72" s="42"/>
      <c r="B72" s="43"/>
      <c r="C72" s="44"/>
      <c r="D72" s="253"/>
      <c r="E72" s="254"/>
      <c r="F72" s="45"/>
      <c r="G72" s="46"/>
      <c r="H72" s="47"/>
      <c r="I72" s="46"/>
      <c r="J72" s="47"/>
      <c r="K72" s="46"/>
    </row>
    <row r="73" spans="1:11" x14ac:dyDescent="0.3">
      <c r="A73" s="42"/>
      <c r="B73" s="43"/>
      <c r="C73" s="44"/>
      <c r="D73" s="253"/>
      <c r="E73" s="254"/>
      <c r="F73" s="45"/>
      <c r="G73" s="46"/>
      <c r="H73" s="47"/>
      <c r="I73" s="46"/>
      <c r="J73" s="47"/>
      <c r="K73" s="46"/>
    </row>
    <row r="74" spans="1:11" x14ac:dyDescent="0.3">
      <c r="A74" s="42"/>
      <c r="B74" s="43"/>
      <c r="C74" s="44"/>
      <c r="D74" s="253"/>
      <c r="E74" s="254"/>
      <c r="F74" s="45"/>
      <c r="G74" s="46"/>
      <c r="H74" s="47"/>
      <c r="I74" s="46"/>
      <c r="J74" s="47"/>
      <c r="K74" s="46"/>
    </row>
    <row r="75" spans="1:11" x14ac:dyDescent="0.3">
      <c r="A75" s="42"/>
      <c r="B75" s="43"/>
      <c r="C75" s="44"/>
      <c r="D75" s="253"/>
      <c r="E75" s="254"/>
      <c r="F75" s="45"/>
      <c r="G75" s="46"/>
      <c r="H75" s="47"/>
      <c r="I75" s="46"/>
      <c r="J75" s="47"/>
      <c r="K75" s="46"/>
    </row>
    <row r="76" spans="1:11" x14ac:dyDescent="0.3">
      <c r="A76" s="42"/>
      <c r="B76" s="43"/>
      <c r="C76" s="44"/>
      <c r="D76" s="253"/>
      <c r="E76" s="254"/>
      <c r="F76" s="45"/>
      <c r="G76" s="46"/>
      <c r="H76" s="47"/>
      <c r="I76" s="46"/>
      <c r="J76" s="47"/>
      <c r="K76" s="46"/>
    </row>
    <row r="77" spans="1:11" x14ac:dyDescent="0.3">
      <c r="A77" s="42"/>
      <c r="B77" s="43"/>
      <c r="C77" s="44"/>
      <c r="D77" s="253"/>
      <c r="E77" s="254"/>
      <c r="F77" s="45"/>
      <c r="G77" s="46"/>
      <c r="H77" s="47"/>
      <c r="I77" s="46"/>
      <c r="J77" s="47"/>
      <c r="K77" s="46"/>
    </row>
    <row r="78" spans="1:11" x14ac:dyDescent="0.3">
      <c r="A78" s="42"/>
      <c r="B78" s="43"/>
      <c r="C78" s="44"/>
      <c r="D78" s="253"/>
      <c r="E78" s="254"/>
      <c r="F78" s="45"/>
      <c r="G78" s="46"/>
      <c r="H78" s="47"/>
      <c r="I78" s="46"/>
      <c r="J78" s="47"/>
      <c r="K78" s="46"/>
    </row>
    <row r="79" spans="1:11" x14ac:dyDescent="0.3">
      <c r="A79" s="42"/>
      <c r="B79" s="43"/>
      <c r="C79" s="44"/>
      <c r="D79" s="253"/>
      <c r="E79" s="254"/>
      <c r="F79" s="45"/>
      <c r="G79" s="46"/>
      <c r="H79" s="47"/>
      <c r="I79" s="46"/>
      <c r="J79" s="47"/>
      <c r="K79" s="46"/>
    </row>
    <row r="80" spans="1:11" x14ac:dyDescent="0.3">
      <c r="A80" s="42"/>
      <c r="B80" s="43"/>
      <c r="C80" s="44"/>
      <c r="D80" s="253"/>
      <c r="E80" s="254"/>
      <c r="F80" s="45"/>
      <c r="G80" s="46"/>
      <c r="H80" s="47"/>
      <c r="I80" s="46"/>
      <c r="J80" s="47"/>
      <c r="K80" s="46"/>
    </row>
    <row r="81" spans="1:11" x14ac:dyDescent="0.3">
      <c r="A81" s="42"/>
      <c r="B81" s="43"/>
      <c r="C81" s="44"/>
      <c r="D81" s="253"/>
      <c r="E81" s="254"/>
      <c r="F81" s="45"/>
      <c r="G81" s="46"/>
      <c r="H81" s="47"/>
      <c r="I81" s="46"/>
      <c r="J81" s="47"/>
      <c r="K81" s="46"/>
    </row>
    <row r="82" spans="1:11" x14ac:dyDescent="0.3">
      <c r="A82" s="42"/>
      <c r="B82" s="43"/>
      <c r="C82" s="44"/>
      <c r="D82" s="253"/>
      <c r="E82" s="254"/>
      <c r="F82" s="45"/>
      <c r="G82" s="46"/>
      <c r="H82" s="47"/>
      <c r="I82" s="46"/>
      <c r="J82" s="47"/>
      <c r="K82" s="46"/>
    </row>
    <row r="83" spans="1:11" x14ac:dyDescent="0.3">
      <c r="A83" s="42"/>
      <c r="B83" s="43"/>
      <c r="C83" s="44"/>
      <c r="D83" s="253"/>
      <c r="E83" s="254"/>
      <c r="F83" s="45"/>
      <c r="G83" s="46"/>
      <c r="H83" s="47"/>
      <c r="I83" s="46"/>
      <c r="J83" s="47"/>
      <c r="K83" s="46"/>
    </row>
    <row r="84" spans="1:11" x14ac:dyDescent="0.3">
      <c r="A84" s="42"/>
      <c r="B84" s="43"/>
      <c r="C84" s="44"/>
      <c r="D84" s="253"/>
      <c r="E84" s="254"/>
      <c r="F84" s="45"/>
      <c r="G84" s="46"/>
      <c r="H84" s="47"/>
      <c r="I84" s="46"/>
      <c r="J84" s="47"/>
      <c r="K84" s="46"/>
    </row>
    <row r="85" spans="1:11" x14ac:dyDescent="0.3">
      <c r="A85" s="42"/>
      <c r="B85" s="43"/>
      <c r="C85" s="44"/>
      <c r="D85" s="253"/>
      <c r="E85" s="254"/>
      <c r="F85" s="45"/>
      <c r="G85" s="46"/>
      <c r="H85" s="47"/>
      <c r="I85" s="46"/>
      <c r="J85" s="47"/>
      <c r="K85" s="46"/>
    </row>
    <row r="86" spans="1:11" x14ac:dyDescent="0.3">
      <c r="A86" s="42"/>
      <c r="B86" s="43"/>
      <c r="C86" s="44"/>
      <c r="D86" s="253"/>
      <c r="E86" s="254"/>
      <c r="F86" s="45"/>
      <c r="G86" s="46"/>
      <c r="H86" s="47"/>
      <c r="I86" s="46"/>
      <c r="J86" s="47"/>
      <c r="K86" s="46"/>
    </row>
    <row r="87" spans="1:11" x14ac:dyDescent="0.3">
      <c r="A87" s="42"/>
      <c r="B87" s="43"/>
      <c r="C87" s="44"/>
      <c r="D87" s="253"/>
      <c r="E87" s="254"/>
      <c r="F87" s="45"/>
      <c r="G87" s="46"/>
      <c r="H87" s="47"/>
      <c r="I87" s="46"/>
      <c r="J87" s="47"/>
      <c r="K87" s="46"/>
    </row>
    <row r="88" spans="1:11" ht="15" thickBot="1" x14ac:dyDescent="0.35">
      <c r="A88" s="42"/>
      <c r="B88" s="48"/>
      <c r="C88" s="49"/>
      <c r="D88" s="253"/>
      <c r="E88" s="254"/>
      <c r="F88" s="50"/>
      <c r="G88" s="51"/>
      <c r="H88" s="52"/>
      <c r="I88" s="51"/>
      <c r="J88" s="52"/>
      <c r="K88" s="51"/>
    </row>
  </sheetData>
  <mergeCells count="93">
    <mergeCell ref="D85:E85"/>
    <mergeCell ref="D86:E86"/>
    <mergeCell ref="D87:E87"/>
    <mergeCell ref="D88:E88"/>
    <mergeCell ref="D80:E80"/>
    <mergeCell ref="D81:E81"/>
    <mergeCell ref="D82:E82"/>
    <mergeCell ref="D83:E83"/>
    <mergeCell ref="D84:E84"/>
    <mergeCell ref="D75:E75"/>
    <mergeCell ref="D76:E76"/>
    <mergeCell ref="D77:E77"/>
    <mergeCell ref="D78:E78"/>
    <mergeCell ref="D79:E79"/>
    <mergeCell ref="D70:E70"/>
    <mergeCell ref="D71:E71"/>
    <mergeCell ref="D72:E72"/>
    <mergeCell ref="D73:E73"/>
    <mergeCell ref="D74:E74"/>
    <mergeCell ref="D65:E65"/>
    <mergeCell ref="D66:E66"/>
    <mergeCell ref="D67:E67"/>
    <mergeCell ref="D68:E68"/>
    <mergeCell ref="D69:E69"/>
    <mergeCell ref="D60:E60"/>
    <mergeCell ref="D61:E61"/>
    <mergeCell ref="D62:E62"/>
    <mergeCell ref="D63:E63"/>
    <mergeCell ref="D64:E64"/>
    <mergeCell ref="D55:E55"/>
    <mergeCell ref="D56:E56"/>
    <mergeCell ref="D57:E57"/>
    <mergeCell ref="D58:E58"/>
    <mergeCell ref="D59:E59"/>
    <mergeCell ref="D50:E50"/>
    <mergeCell ref="D51:E51"/>
    <mergeCell ref="D52:E52"/>
    <mergeCell ref="D53:E53"/>
    <mergeCell ref="D54:E54"/>
    <mergeCell ref="D45:E45"/>
    <mergeCell ref="D46:E46"/>
    <mergeCell ref="D47:E47"/>
    <mergeCell ref="D48:E48"/>
    <mergeCell ref="D49:E49"/>
    <mergeCell ref="D40:E40"/>
    <mergeCell ref="D41:E41"/>
    <mergeCell ref="D42:E42"/>
    <mergeCell ref="D43:E43"/>
    <mergeCell ref="D44:E44"/>
    <mergeCell ref="D35:E35"/>
    <mergeCell ref="D36:E36"/>
    <mergeCell ref="D37:E37"/>
    <mergeCell ref="D38:E38"/>
    <mergeCell ref="D39:E39"/>
    <mergeCell ref="D30:E30"/>
    <mergeCell ref="D31:E31"/>
    <mergeCell ref="D32:E32"/>
    <mergeCell ref="D33:E33"/>
    <mergeCell ref="D34:E3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I13:J13"/>
    <mergeCell ref="K13:K14"/>
    <mergeCell ref="A6:C7"/>
    <mergeCell ref="D6:H9"/>
    <mergeCell ref="A8:B8"/>
    <mergeCell ref="A9:B9"/>
    <mergeCell ref="A13:A14"/>
    <mergeCell ref="B13:B14"/>
    <mergeCell ref="C13:C14"/>
    <mergeCell ref="G13:H13"/>
    <mergeCell ref="A12:K12"/>
    <mergeCell ref="D13:F13"/>
    <mergeCell ref="D14:E14"/>
    <mergeCell ref="G10:H11"/>
    <mergeCell ref="A1:B1"/>
    <mergeCell ref="D1:E1"/>
    <mergeCell ref="G1:H1"/>
    <mergeCell ref="J1:K1"/>
    <mergeCell ref="A5:L5"/>
  </mergeCells>
  <conditionalFormatting sqref="A15:A88">
    <cfRule type="expression" dxfId="33" priority="6">
      <formula>$A15&gt;0</formula>
    </cfRule>
  </conditionalFormatting>
  <conditionalFormatting sqref="A15:D88">
    <cfRule type="expression" dxfId="32" priority="19">
      <formula>$F15&lt;1000</formula>
    </cfRule>
  </conditionalFormatting>
  <conditionalFormatting sqref="B15:B88">
    <cfRule type="expression" dxfId="31" priority="7">
      <formula>$B20&gt;0</formula>
    </cfRule>
  </conditionalFormatting>
  <conditionalFormatting sqref="C8">
    <cfRule type="expression" dxfId="30" priority="28">
      <formula>$C$8=0</formula>
    </cfRule>
  </conditionalFormatting>
  <conditionalFormatting sqref="C9">
    <cfRule type="expression" dxfId="29" priority="27">
      <formula>$C$9=0</formula>
    </cfRule>
  </conditionalFormatting>
  <conditionalFormatting sqref="C15:C88 F15:F88">
    <cfRule type="expression" dxfId="28" priority="17">
      <formula>$D15&gt;0</formula>
    </cfRule>
  </conditionalFormatting>
  <conditionalFormatting sqref="C15:C88">
    <cfRule type="expression" dxfId="27" priority="16">
      <formula>$C15&gt;0</formula>
    </cfRule>
  </conditionalFormatting>
  <conditionalFormatting sqref="C15:D88 F15:F88">
    <cfRule type="expression" dxfId="26" priority="18">
      <formula>$E15&gt;0</formula>
    </cfRule>
  </conditionalFormatting>
  <conditionalFormatting sqref="D15:D88 F15:F88">
    <cfRule type="expression" dxfId="25" priority="15">
      <formula>$C15&gt;0</formula>
    </cfRule>
  </conditionalFormatting>
  <conditionalFormatting sqref="D15:D88">
    <cfRule type="expression" dxfId="24" priority="14">
      <formula>$D15&gt;0</formula>
    </cfRule>
  </conditionalFormatting>
  <conditionalFormatting sqref="F15:F88">
    <cfRule type="expression" dxfId="23" priority="12">
      <formula>$F15&gt;0</formula>
    </cfRule>
    <cfRule type="expression" dxfId="22" priority="20">
      <formula>$F15&lt;1000</formula>
    </cfRule>
  </conditionalFormatting>
  <conditionalFormatting sqref="G15:G88">
    <cfRule type="expression" dxfId="21" priority="11">
      <formula>$G15&gt;0</formula>
    </cfRule>
  </conditionalFormatting>
  <conditionalFormatting sqref="G15:H88 C15:D88">
    <cfRule type="expression" dxfId="20" priority="22">
      <formula>$F15&lt;=90000</formula>
    </cfRule>
  </conditionalFormatting>
  <conditionalFormatting sqref="G15:H88">
    <cfRule type="expression" dxfId="19" priority="3">
      <formula>$C15&gt;=2000</formula>
    </cfRule>
  </conditionalFormatting>
  <conditionalFormatting sqref="G15:J88 C15:D88">
    <cfRule type="expression" dxfId="18" priority="23">
      <formula>$F15&gt;90000</formula>
    </cfRule>
  </conditionalFormatting>
  <conditionalFormatting sqref="G15:K88">
    <cfRule type="expression" dxfId="17" priority="21">
      <formula>$F15&lt;=1999.99</formula>
    </cfRule>
  </conditionalFormatting>
  <conditionalFormatting sqref="H15:H88">
    <cfRule type="expression" dxfId="16" priority="10">
      <formula>$H15&gt;0</formula>
    </cfRule>
  </conditionalFormatting>
  <conditionalFormatting sqref="I15:I88">
    <cfRule type="expression" dxfId="15" priority="9">
      <formula>$I15&gt;0</formula>
    </cfRule>
  </conditionalFormatting>
  <conditionalFormatting sqref="I15:J88">
    <cfRule type="expression" dxfId="14" priority="2">
      <formula>$C15&gt;=90000</formula>
    </cfRule>
  </conditionalFormatting>
  <conditionalFormatting sqref="J15:J88">
    <cfRule type="expression" dxfId="13" priority="8">
      <formula>$J15&gt;0</formula>
    </cfRule>
  </conditionalFormatting>
  <conditionalFormatting sqref="K15:K88">
    <cfRule type="expression" dxfId="12" priority="1">
      <formula>$C15&lt;&gt;MIN(F15:H15,J15)</formula>
    </cfRule>
  </conditionalFormatting>
  <hyperlinks>
    <hyperlink ref="A1" location="Menu!D4" display="Se rendre au menu" xr:uid="{6B6EA781-E3CC-43A0-9E76-38A78046C030}"/>
    <hyperlink ref="G1" location="'Dépenses d''autoconstruction'!A15" display="Se rendre à l'étape 3" xr:uid="{6B252473-FF3E-4651-89E1-B269BDBB6B4C}"/>
    <hyperlink ref="J1" location="'Synthèse à reporter'!A1" display="Se rendre à la synthèse" xr:uid="{AB64E5C1-F6E7-410A-9AE6-9CABF424B387}"/>
    <hyperlink ref="J1:K1" location="Synthèse!A1" display="Se rendre à la synthèse" xr:uid="{9BC1B746-3ADD-4442-B63E-66E963C90C0E}"/>
    <hyperlink ref="G1:H1" location="'Dépenses Immatérielles'!A1" display="Se rendre à l'étape 2" xr:uid="{93147608-0F22-4CD7-B6B5-74B30DFFD1AF}"/>
    <hyperlink ref="E1" location="'Dépenses Matérielles'!A1" display="Se rendre à l'étape 1" xr:uid="{6804F988-A951-4169-B72B-31E01E3387A6}"/>
    <hyperlink ref="D1" location="'Dépenses de Matériel'!A15" display="Se rendre à l'étape 1" xr:uid="{F05CD3B2-3CDE-4814-A444-021E7DEAF39A}"/>
  </hyperlink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6D0082-05D0-451B-924F-D444258EE698}">
          <x14:formula1>
            <xm:f>Listes!$G$10:$G$11</xm:f>
          </x14:formula1>
          <xm:sqref>A15:A88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34D69-FB0A-43C4-B14E-85EA5D48FD61}">
  <dimension ref="A1:AL33"/>
  <sheetViews>
    <sheetView topLeftCell="A15" workbookViewId="0">
      <selection activeCell="E23" sqref="E23:F23"/>
    </sheetView>
  </sheetViews>
  <sheetFormatPr baseColWidth="10" defaultColWidth="11.44140625" defaultRowHeight="14.4" x14ac:dyDescent="0.3"/>
  <cols>
    <col min="1" max="1" width="38" customWidth="1"/>
    <col min="2" max="2" width="15.5546875" customWidth="1"/>
    <col min="3" max="3" width="22.5546875" customWidth="1"/>
    <col min="4" max="4" width="51.6640625" customWidth="1"/>
    <col min="5" max="5" width="16.6640625" customWidth="1"/>
    <col min="6" max="6" width="6.33203125" bestFit="1" customWidth="1"/>
    <col min="8" max="8" width="25.5546875" customWidth="1"/>
    <col min="9" max="9" width="20.6640625" customWidth="1"/>
    <col min="10" max="10" width="20.88671875" customWidth="1"/>
    <col min="13" max="13" width="24.33203125" customWidth="1"/>
  </cols>
  <sheetData>
    <row r="1" spans="1:38" ht="34.5" customHeight="1" thickBot="1" x14ac:dyDescent="0.35">
      <c r="A1" s="58" t="s">
        <v>9</v>
      </c>
      <c r="B1" s="61"/>
      <c r="C1" s="173" t="s">
        <v>4</v>
      </c>
      <c r="D1" s="174"/>
      <c r="E1" s="61"/>
      <c r="F1" s="263" t="s">
        <v>6</v>
      </c>
      <c r="G1" s="264"/>
      <c r="H1" s="264"/>
      <c r="I1" s="264"/>
      <c r="J1" s="2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2"/>
      <c r="AL1" s="2"/>
    </row>
    <row r="2" spans="1:38" ht="15" thickBot="1" x14ac:dyDescent="0.35">
      <c r="A2" s="19"/>
      <c r="B2" s="15"/>
      <c r="C2" s="19"/>
      <c r="D2" s="19"/>
      <c r="E2" s="15"/>
      <c r="F2" s="19"/>
      <c r="G2" s="19"/>
      <c r="H2" s="19"/>
      <c r="I2" s="19"/>
      <c r="J2" s="62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4"/>
      <c r="AL2" s="2"/>
    </row>
    <row r="3" spans="1:38" ht="24.6" x14ac:dyDescent="0.3">
      <c r="A3" s="165" t="s">
        <v>65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7"/>
      <c r="N3" s="3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2"/>
    </row>
    <row r="4" spans="1:38" x14ac:dyDescent="0.3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2"/>
    </row>
    <row r="5" spans="1:38" ht="19.5" customHeight="1" x14ac:dyDescent="0.3">
      <c r="A5" s="14"/>
      <c r="B5" s="14"/>
      <c r="C5" s="14"/>
      <c r="D5" s="14"/>
      <c r="E5" s="14"/>
      <c r="F5" s="14"/>
      <c r="G5" s="14"/>
      <c r="H5" s="14"/>
      <c r="I5" s="15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2"/>
    </row>
    <row r="6" spans="1:38" x14ac:dyDescent="0.3">
      <c r="A6" s="15"/>
      <c r="B6" s="15"/>
      <c r="C6" s="15"/>
      <c r="D6" s="15"/>
      <c r="E6" s="14"/>
      <c r="F6" s="14"/>
      <c r="G6" s="14"/>
      <c r="H6" s="16"/>
      <c r="I6" s="131" t="s">
        <v>13</v>
      </c>
      <c r="J6" s="3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2"/>
    </row>
    <row r="7" spans="1:38" ht="30.75" customHeight="1" x14ac:dyDescent="0.3">
      <c r="A7" s="275" t="s">
        <v>15</v>
      </c>
      <c r="B7" s="276"/>
      <c r="C7" s="277">
        <f>Menu!D4</f>
        <v>0</v>
      </c>
      <c r="D7" s="278"/>
      <c r="E7" s="3"/>
      <c r="F7" s="14"/>
      <c r="G7" s="14"/>
      <c r="H7" s="16"/>
      <c r="I7" s="63"/>
      <c r="J7" s="279" t="s">
        <v>52</v>
      </c>
      <c r="K7" s="280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2"/>
    </row>
    <row r="8" spans="1:38" ht="27.75" customHeight="1" x14ac:dyDescent="0.3">
      <c r="A8" s="239"/>
      <c r="B8" s="239"/>
      <c r="C8" s="287"/>
      <c r="D8" s="287"/>
      <c r="E8" s="30"/>
      <c r="F8" s="14"/>
      <c r="G8" s="14"/>
      <c r="H8" s="16"/>
      <c r="I8" s="33"/>
      <c r="J8" s="279" t="s">
        <v>14</v>
      </c>
      <c r="K8" s="280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2"/>
    </row>
    <row r="9" spans="1:38" ht="27.75" customHeight="1" x14ac:dyDescent="0.3">
      <c r="A9" s="20"/>
      <c r="B9" s="20"/>
      <c r="C9" s="20"/>
      <c r="D9" s="20"/>
      <c r="E9" s="14"/>
      <c r="F9" s="15"/>
      <c r="G9" s="15"/>
      <c r="H9" s="24"/>
      <c r="I9" s="6"/>
      <c r="J9" s="279" t="s">
        <v>53</v>
      </c>
      <c r="K9" s="280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2"/>
    </row>
    <row r="11" spans="1:38" ht="21" x14ac:dyDescent="0.3">
      <c r="A11" s="288" t="s">
        <v>66</v>
      </c>
      <c r="B11" s="288"/>
      <c r="C11" s="68"/>
      <c r="D11" s="68"/>
      <c r="K11" s="281" t="s">
        <v>67</v>
      </c>
      <c r="L11" s="281"/>
      <c r="M11" s="282"/>
    </row>
    <row r="12" spans="1:38" ht="25.5" customHeight="1" x14ac:dyDescent="0.3">
      <c r="A12" s="64" t="s">
        <v>68</v>
      </c>
      <c r="B12" s="65" t="s">
        <v>33</v>
      </c>
      <c r="D12" s="125" t="s">
        <v>69</v>
      </c>
      <c r="E12" s="267" t="s">
        <v>70</v>
      </c>
      <c r="F12" s="268"/>
      <c r="K12" s="15"/>
      <c r="L12" s="2"/>
      <c r="M12" s="70" t="s">
        <v>71</v>
      </c>
    </row>
    <row r="13" spans="1:38" ht="30.6" customHeight="1" thickBot="1" x14ac:dyDescent="0.35">
      <c r="A13" s="66" t="s">
        <v>72</v>
      </c>
      <c r="B13" s="67">
        <f>'Dépenses Matérielles'!K13</f>
        <v>0</v>
      </c>
      <c r="D13" s="269" t="s">
        <v>72</v>
      </c>
      <c r="E13" s="270"/>
      <c r="F13" s="271"/>
      <c r="K13" s="285" t="s">
        <v>73</v>
      </c>
      <c r="L13" s="286"/>
      <c r="M13" s="132">
        <f>B16</f>
        <v>0</v>
      </c>
    </row>
    <row r="14" spans="1:38" ht="27.9" customHeight="1" x14ac:dyDescent="0.3">
      <c r="A14" s="289" t="s">
        <v>74</v>
      </c>
      <c r="B14" s="259">
        <f>'Dépenses Immatérielles'!H11</f>
        <v>0</v>
      </c>
      <c r="D14" s="146" t="str">
        <f>Listes!A2</f>
        <v>A - Création de route forestière en matériaux extraits de carrière</v>
      </c>
      <c r="E14" s="265">
        <f>SUMIFS('Dépenses Matérielles'!$K$17:$K$55,'Dépenses Matérielles'!$C$17:$C$55,Synthèse!D14)</f>
        <v>0</v>
      </c>
      <c r="F14" s="266"/>
      <c r="K14" s="283" t="s">
        <v>75</v>
      </c>
      <c r="L14" s="284"/>
      <c r="M14" s="71">
        <v>0</v>
      </c>
    </row>
    <row r="15" spans="1:38" ht="27.9" customHeight="1" thickBot="1" x14ac:dyDescent="0.35">
      <c r="A15" s="290"/>
      <c r="B15" s="260"/>
      <c r="D15" s="146" t="str">
        <f>Listes!A3</f>
        <v>B - Création de route forestière avec bétons concassés ou ballasts dépollués</v>
      </c>
      <c r="E15" s="265">
        <f>SUMIFS('Dépenses Matérielles'!$K$17:$K$55,'Dépenses Matérielles'!$C$17:$C$55,Synthèse!D15)</f>
        <v>0</v>
      </c>
      <c r="F15" s="266"/>
      <c r="K15" s="143"/>
      <c r="L15" s="144"/>
      <c r="M15" s="302">
        <v>0</v>
      </c>
    </row>
    <row r="16" spans="1:38" ht="27.9" customHeight="1" x14ac:dyDescent="0.3">
      <c r="A16" s="255" t="s">
        <v>54</v>
      </c>
      <c r="B16" s="257">
        <f>SUM(B13:B14)</f>
        <v>0</v>
      </c>
      <c r="D16" s="146" t="str">
        <f>Listes!A4</f>
        <v xml:space="preserve">C - Mise au gabarit de route forestière en matériaux extraits de carrière </v>
      </c>
      <c r="E16" s="265">
        <f>SUMIFS('Dépenses Matérielles'!$K$17:$K$55,'Dépenses Matérielles'!$C$17:$C$55,Synthèse!D16)</f>
        <v>0</v>
      </c>
      <c r="F16" s="266"/>
      <c r="K16" s="305" t="s">
        <v>76</v>
      </c>
      <c r="L16" s="306"/>
      <c r="M16" s="303"/>
    </row>
    <row r="17" spans="1:15" ht="27.9" customHeight="1" x14ac:dyDescent="0.3">
      <c r="A17" s="256"/>
      <c r="B17" s="258"/>
      <c r="D17" s="146" t="str">
        <f>Listes!A5</f>
        <v>D - Mise au gabarit de route forestière avec bétons concassés ou ballasts dépollués</v>
      </c>
      <c r="E17" s="265">
        <f>SUMIFS('Dépenses Matérielles'!$K$17:$K$55,'Dépenses Matérielles'!$C$17:$C$55,Synthèse!D17)</f>
        <v>0</v>
      </c>
      <c r="F17" s="266"/>
      <c r="K17" s="143"/>
      <c r="L17" s="144"/>
      <c r="M17" s="304"/>
    </row>
    <row r="18" spans="1:15" ht="27.9" customHeight="1" x14ac:dyDescent="0.3">
      <c r="A18" s="19"/>
      <c r="B18" s="19"/>
      <c r="C18" s="123"/>
      <c r="D18" s="146" t="str">
        <f>Listes!A6</f>
        <v>E - Ouverture de piste forestière</v>
      </c>
      <c r="E18" s="265">
        <f>SUMIFS('Dépenses Matérielles'!$K$17:$K$55,'Dépenses Matérielles'!$C$17:$C$55,Synthèse!D18)</f>
        <v>0</v>
      </c>
      <c r="F18" s="266"/>
      <c r="K18" s="291" t="s">
        <v>77</v>
      </c>
      <c r="L18" s="292"/>
      <c r="M18" s="147">
        <f>M13-(M14+M15)</f>
        <v>0</v>
      </c>
    </row>
    <row r="19" spans="1:15" ht="27.9" customHeight="1" x14ac:dyDescent="0.3">
      <c r="A19" s="69"/>
      <c r="B19" s="69"/>
      <c r="C19" s="69"/>
      <c r="D19" s="146" t="str">
        <f>Listes!A7</f>
        <v xml:space="preserve">F - Création place de dépôt de retournement en matériaux extraits de carrière </v>
      </c>
      <c r="E19" s="265">
        <f>SUMIFS('Dépenses Matérielles'!$K$17:$K$55,'Dépenses Matérielles'!$C$17:$C$55,Synthèse!D19)</f>
        <v>0</v>
      </c>
      <c r="F19" s="266"/>
    </row>
    <row r="20" spans="1:15" ht="27.9" customHeight="1" x14ac:dyDescent="0.3">
      <c r="A20" s="69"/>
      <c r="B20" s="69"/>
      <c r="C20" s="69"/>
      <c r="D20" s="146" t="str">
        <f>Listes!A9</f>
        <v>G - Création place de dépôt de retournement avec bétons concassés ou ballasts dépollués</v>
      </c>
      <c r="E20" s="265">
        <f>SUMIFS('Dépenses Matérielles'!$K$17:$K$55,'Dépenses Matérielles'!$C$17:$C$55,Synthèse!D20)</f>
        <v>0</v>
      </c>
      <c r="F20" s="266"/>
      <c r="K20" s="293" t="s">
        <v>78</v>
      </c>
      <c r="L20" s="294"/>
      <c r="M20" s="294"/>
      <c r="N20" s="294"/>
      <c r="O20" s="295"/>
    </row>
    <row r="21" spans="1:15" ht="27.9" customHeight="1" x14ac:dyDescent="0.3">
      <c r="A21" s="69"/>
      <c r="B21" s="69"/>
      <c r="C21" s="69"/>
      <c r="D21" s="146" t="str">
        <f>Listes!A11</f>
        <v>H - Création de passages busés</v>
      </c>
      <c r="E21" s="265">
        <f>SUMIFS('Dépenses Matérielles'!$K$17:$K$55,'Dépenses Matérielles'!$C$17:$C$55,Synthèse!D21)</f>
        <v>0</v>
      </c>
      <c r="F21" s="266"/>
      <c r="K21" s="296"/>
      <c r="L21" s="297"/>
      <c r="M21" s="297"/>
      <c r="N21" s="297"/>
      <c r="O21" s="298"/>
    </row>
    <row r="22" spans="1:15" ht="27.9" customHeight="1" x14ac:dyDescent="0.3">
      <c r="D22" s="146" t="str">
        <f>Listes!A12</f>
        <v>I - Création de fossés d'assainissement</v>
      </c>
      <c r="E22" s="265">
        <f>SUMIFS('Dépenses Matérielles'!$K$17:$K$55,'Dépenses Matérielles'!$C$17:$C$55,Synthèse!D22)</f>
        <v>0</v>
      </c>
      <c r="F22" s="266"/>
      <c r="K22" s="296"/>
      <c r="L22" s="297"/>
      <c r="M22" s="297"/>
      <c r="N22" s="297"/>
      <c r="O22" s="298"/>
    </row>
    <row r="23" spans="1:15" ht="27.9" customHeight="1" x14ac:dyDescent="0.3">
      <c r="D23" s="146" t="str">
        <f>Listes!A13</f>
        <v>J - Création de route forestière par le procédé de "Grave hydraulique" (sol + liant ciment/chaux)</v>
      </c>
      <c r="E23" s="265">
        <f>SUMIFS('Dépenses Matérielles'!$K$17:$K$55,'Dépenses Matérielles'!$C$17:$C$55,Synthèse!D23)</f>
        <v>0</v>
      </c>
      <c r="F23" s="266"/>
      <c r="K23" s="296"/>
      <c r="L23" s="297"/>
      <c r="M23" s="297"/>
      <c r="N23" s="297"/>
      <c r="O23" s="298"/>
    </row>
    <row r="24" spans="1:15" ht="27.9" customHeight="1" x14ac:dyDescent="0.3">
      <c r="D24" s="146" t="str">
        <f>Listes!A14</f>
        <v>K - Barrière</v>
      </c>
      <c r="E24" s="265">
        <f>SUMIFS('Dépenses Matérielles'!$K$17:$K$55,'Dépenses Matérielles'!$C$17:$C$55,Synthèse!D24)</f>
        <v>0</v>
      </c>
      <c r="F24" s="266"/>
      <c r="K24" s="296"/>
      <c r="L24" s="297"/>
      <c r="M24" s="297"/>
      <c r="N24" s="297"/>
      <c r="O24" s="298"/>
    </row>
    <row r="25" spans="1:15" ht="27.9" customHeight="1" x14ac:dyDescent="0.3">
      <c r="D25" s="146" t="str">
        <f>Listes!A15</f>
        <v>L - Géogrille</v>
      </c>
      <c r="E25" s="265">
        <f>SUMIFS('Dépenses Matérielles'!$K$17:$K$55,'Dépenses Matérielles'!$C$17:$C$55,Synthèse!D25)</f>
        <v>0</v>
      </c>
      <c r="F25" s="266"/>
      <c r="K25" s="296"/>
      <c r="L25" s="297"/>
      <c r="M25" s="297"/>
      <c r="N25" s="297"/>
      <c r="O25" s="298"/>
    </row>
    <row r="26" spans="1:15" ht="27.9" customHeight="1" x14ac:dyDescent="0.3">
      <c r="D26" s="146" t="str">
        <f>Listes!A16</f>
        <v>M - Résorption de points noirs</v>
      </c>
      <c r="E26" s="265">
        <f>SUMIFS('Dépenses Matérielles'!$K$17:$K$55,'Dépenses Matérielles'!$C$17:$C$55,Synthèse!D26)</f>
        <v>0</v>
      </c>
      <c r="F26" s="266"/>
      <c r="K26" s="296"/>
      <c r="L26" s="297"/>
      <c r="M26" s="297"/>
      <c r="N26" s="297"/>
      <c r="O26" s="298"/>
    </row>
    <row r="27" spans="1:15" ht="27.9" customHeight="1" x14ac:dyDescent="0.3">
      <c r="D27" s="146" t="str">
        <f>Listes!A17</f>
        <v>M - Travaux de réinsertion paysagère</v>
      </c>
      <c r="E27" s="265">
        <f>SUMIFS('Dépenses Matérielles'!$K$17:$K$55,'Dépenses Matérielles'!$C$17:$C$55,Synthèse!D27)</f>
        <v>0</v>
      </c>
      <c r="F27" s="266"/>
      <c r="K27" s="296"/>
      <c r="L27" s="297"/>
      <c r="M27" s="297"/>
      <c r="N27" s="297"/>
      <c r="O27" s="298"/>
    </row>
    <row r="28" spans="1:15" ht="27.9" customHeight="1" x14ac:dyDescent="0.3">
      <c r="D28" s="146" t="str">
        <f>Listes!A18</f>
        <v>M - Travaux et équipements annexes (franchissement des cours d'eau, barrières, fossés…) non inclus dans les plafonds</v>
      </c>
      <c r="E28" s="265">
        <f>SUMIFS('Dépenses Matérielles'!$K$17:$K$55,'Dépenses Matérielles'!$C$17:$C$55,Synthèse!D28)</f>
        <v>0</v>
      </c>
      <c r="F28" s="266"/>
      <c r="K28" s="296"/>
      <c r="L28" s="297"/>
      <c r="M28" s="297"/>
      <c r="N28" s="297"/>
      <c r="O28" s="298"/>
    </row>
    <row r="29" spans="1:15" ht="34.5" customHeight="1" x14ac:dyDescent="0.3">
      <c r="D29" s="146" t="str">
        <f>Listes!A19</f>
        <v>N - Travaux et équipements annexes (franchissement des cours d'eau, barrières, fossés…) inclus dans les plafonds</v>
      </c>
      <c r="E29" s="265">
        <f>SUMIFS('Dépenses Matérielles'!$K$17:$K$55,'Dépenses Matérielles'!$C$17:$C$55,Synthèse!D29)</f>
        <v>0</v>
      </c>
      <c r="F29" s="266"/>
      <c r="K29" s="299"/>
      <c r="L29" s="300"/>
      <c r="M29" s="300"/>
      <c r="N29" s="300"/>
      <c r="O29" s="301"/>
    </row>
    <row r="30" spans="1:15" x14ac:dyDescent="0.3">
      <c r="D30" s="272" t="s">
        <v>79</v>
      </c>
      <c r="E30" s="273"/>
      <c r="F30" s="274"/>
    </row>
    <row r="31" spans="1:15" x14ac:dyDescent="0.3">
      <c r="D31" s="145" t="str">
        <f>Listes!G10</f>
        <v xml:space="preserve">Études </v>
      </c>
      <c r="E31" s="265">
        <f>SUMIFS('Dépenses Immatérielles'!$F$15:$F$88,'Dépenses Immatérielles'!$A$15:$A$88,Synthèse!D31)</f>
        <v>0</v>
      </c>
      <c r="F31" s="266"/>
    </row>
    <row r="32" spans="1:15" x14ac:dyDescent="0.3">
      <c r="D32" s="145" t="str">
        <f>Listes!G11</f>
        <v>Maîtrise d’œuvre</v>
      </c>
      <c r="E32" s="265">
        <f>SUMIFS('Dépenses Immatérielles'!$F$15:$F$88,'Dépenses Immatérielles'!$A$15:$A$88,Synthèse!D32)</f>
        <v>0</v>
      </c>
      <c r="F32" s="266"/>
    </row>
    <row r="33" spans="4:6" ht="22.95" customHeight="1" x14ac:dyDescent="0.3">
      <c r="D33" s="79" t="s">
        <v>80</v>
      </c>
      <c r="E33" s="261">
        <f>SUM(E14:F29)+SUM(E31:F32)</f>
        <v>0</v>
      </c>
      <c r="F33" s="262"/>
    </row>
  </sheetData>
  <mergeCells count="44">
    <mergeCell ref="K18:L18"/>
    <mergeCell ref="E23:F23"/>
    <mergeCell ref="E32:F32"/>
    <mergeCell ref="K20:O29"/>
    <mergeCell ref="M15:M17"/>
    <mergeCell ref="E15:F15"/>
    <mergeCell ref="E17:F17"/>
    <mergeCell ref="E22:F22"/>
    <mergeCell ref="E24:F24"/>
    <mergeCell ref="E25:F25"/>
    <mergeCell ref="E26:F26"/>
    <mergeCell ref="E28:F28"/>
    <mergeCell ref="E29:F29"/>
    <mergeCell ref="E27:F27"/>
    <mergeCell ref="K16:L16"/>
    <mergeCell ref="K14:L14"/>
    <mergeCell ref="K13:L13"/>
    <mergeCell ref="A8:B8"/>
    <mergeCell ref="C8:D8"/>
    <mergeCell ref="J8:K8"/>
    <mergeCell ref="J9:K9"/>
    <mergeCell ref="A11:B11"/>
    <mergeCell ref="A14:A15"/>
    <mergeCell ref="A3:M3"/>
    <mergeCell ref="A7:B7"/>
    <mergeCell ref="C7:D7"/>
    <mergeCell ref="J7:K7"/>
    <mergeCell ref="K11:M11"/>
    <mergeCell ref="A16:A17"/>
    <mergeCell ref="B16:B17"/>
    <mergeCell ref="B14:B15"/>
    <mergeCell ref="E33:F33"/>
    <mergeCell ref="F1:I1"/>
    <mergeCell ref="E31:F31"/>
    <mergeCell ref="E12:F12"/>
    <mergeCell ref="D13:F13"/>
    <mergeCell ref="D30:F30"/>
    <mergeCell ref="E14:F14"/>
    <mergeCell ref="E16:F16"/>
    <mergeCell ref="E18:F18"/>
    <mergeCell ref="E19:F19"/>
    <mergeCell ref="E20:F20"/>
    <mergeCell ref="E21:F21"/>
    <mergeCell ref="C1:D1"/>
  </mergeCells>
  <conditionalFormatting sqref="C7">
    <cfRule type="expression" dxfId="11" priority="2">
      <formula>$C$7=0</formula>
    </cfRule>
  </conditionalFormatting>
  <conditionalFormatting sqref="C8">
    <cfRule type="expression" dxfId="10" priority="1">
      <formula>$C$8=0</formula>
    </cfRule>
  </conditionalFormatting>
  <hyperlinks>
    <hyperlink ref="A1" location="Menu!D4" display="Se rendre au menu" xr:uid="{8F8EBF34-FDFD-4FC0-A887-0A39AECC5690}"/>
    <hyperlink ref="F1" location="'Dépenses Immatérielles'!A15" display="Se rendre à l'étape 2" xr:uid="{7F271A43-2C13-41C3-9C88-91939D3132D7}"/>
    <hyperlink ref="C1:D1" location="'Dépenses de Matériel'!A15" display="Se rendre à l'étape 1" xr:uid="{8FC6A720-B1B9-4EA3-9C96-57CE8795B03F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87C46-7171-49DD-9D96-9B8796D3EF4C}">
  <dimension ref="A1:J43"/>
  <sheetViews>
    <sheetView tabSelected="1" topLeftCell="B1" workbookViewId="0">
      <selection activeCell="F37" sqref="F37"/>
    </sheetView>
  </sheetViews>
  <sheetFormatPr baseColWidth="10" defaultColWidth="11.44140625" defaultRowHeight="14.4" x14ac:dyDescent="0.3"/>
  <cols>
    <col min="1" max="8" width="25.6640625" customWidth="1"/>
  </cols>
  <sheetData>
    <row r="1" spans="1:10" ht="25.2" thickBot="1" x14ac:dyDescent="0.35">
      <c r="A1" s="188" t="s">
        <v>81</v>
      </c>
      <c r="B1" s="189"/>
      <c r="C1" s="189"/>
      <c r="D1" s="189"/>
      <c r="E1" s="189"/>
      <c r="F1" s="189"/>
      <c r="G1" s="189"/>
      <c r="H1" s="189"/>
    </row>
    <row r="2" spans="1:10" ht="18" x14ac:dyDescent="0.35">
      <c r="A2" s="316"/>
      <c r="B2" s="316"/>
      <c r="C2" s="316"/>
      <c r="D2" s="316"/>
      <c r="E2" s="316"/>
      <c r="F2" s="316"/>
      <c r="G2" s="316"/>
      <c r="H2" s="316"/>
    </row>
    <row r="3" spans="1:10" ht="15" thickBot="1" x14ac:dyDescent="0.35"/>
    <row r="4" spans="1:10" ht="15" thickBot="1" x14ac:dyDescent="0.35">
      <c r="A4" s="317" t="s">
        <v>82</v>
      </c>
      <c r="B4" s="318"/>
      <c r="C4" s="318"/>
      <c r="D4" s="318"/>
      <c r="E4" s="318"/>
      <c r="F4" s="318"/>
      <c r="G4" s="318"/>
      <c r="H4" s="319"/>
    </row>
    <row r="5" spans="1:10" ht="40.799999999999997" thickTop="1" thickBot="1" x14ac:dyDescent="0.35">
      <c r="A5" s="126" t="s">
        <v>82</v>
      </c>
      <c r="B5" s="127" t="s">
        <v>83</v>
      </c>
      <c r="C5" s="128" t="s">
        <v>84</v>
      </c>
      <c r="D5" s="129" t="s">
        <v>85</v>
      </c>
      <c r="E5" s="87" t="s">
        <v>86</v>
      </c>
      <c r="F5" s="129" t="s">
        <v>87</v>
      </c>
      <c r="G5" s="130" t="s">
        <v>88</v>
      </c>
      <c r="H5" s="88" t="s">
        <v>89</v>
      </c>
    </row>
    <row r="6" spans="1:10" ht="15.6" thickTop="1" thickBot="1" x14ac:dyDescent="0.35">
      <c r="A6" s="320" t="s">
        <v>72</v>
      </c>
      <c r="B6" s="321"/>
      <c r="C6" s="321"/>
      <c r="D6" s="321"/>
      <c r="E6" s="321"/>
      <c r="F6" s="321"/>
      <c r="G6" s="321"/>
      <c r="H6" s="322"/>
    </row>
    <row r="7" spans="1:10" ht="39.6" x14ac:dyDescent="0.3">
      <c r="A7" s="115" t="str" cm="1">
        <f t="array" ref="A7">'Dépenses Matérielles'!C17:C17</f>
        <v>A - Création de route forestière en matériaux extraits de carrière</v>
      </c>
      <c r="B7" s="116"/>
      <c r="C7" s="117"/>
      <c r="D7" s="89">
        <v>0</v>
      </c>
      <c r="E7" s="90"/>
      <c r="F7" s="91"/>
      <c r="G7" s="92"/>
      <c r="H7" s="92">
        <f>IF(VLOOKUP(A7,'Dépenses Matérielles'!$C$17:$K$55,9)&lt;VLOOKUP(A7,'Dépenses Matérielles'!$C$17:$K$55,6)*Listes!D2,VLOOKUP(A7,'Dépenses Matérielles'!$C$17:$K$55,9),VLOOKUP(A7,'Dépenses Matérielles'!$C$17:$K$55,6)*Listes!D2)</f>
        <v>0</v>
      </c>
    </row>
    <row r="8" spans="1:10" ht="52.8" x14ac:dyDescent="0.3">
      <c r="A8" s="115" t="str" cm="1">
        <f t="array" ref="A8">'Dépenses Matérielles'!C18:C18</f>
        <v>B - Création de route forestière avec bétons concassés ou ballasts dépollués</v>
      </c>
      <c r="B8" s="116"/>
      <c r="C8" s="117"/>
      <c r="D8" s="89">
        <f>'Dépenses Matérielles'!G18</f>
        <v>0</v>
      </c>
      <c r="E8" s="93"/>
      <c r="F8" s="94"/>
      <c r="G8" s="95"/>
      <c r="H8" s="92">
        <f>IF(VLOOKUP(A8,'Dépenses Matérielles'!$C$17:$K$55,9)&lt;VLOOKUP(A8,'Dépenses Matérielles'!$C$17:$K$55,6)*Listes!D3,VLOOKUP(A8,'Dépenses Matérielles'!$C$17:$K$55,9),VLOOKUP(A8,'Dépenses Matérielles'!$C$17:$K$55,6)*Listes!D3)</f>
        <v>0</v>
      </c>
      <c r="J8" s="156"/>
    </row>
    <row r="9" spans="1:10" ht="39.6" x14ac:dyDescent="0.3">
      <c r="A9" s="115" t="str" cm="1">
        <f t="array" ref="A9">'Dépenses Matérielles'!C19:C19</f>
        <v xml:space="preserve">C - Mise au gabarit de route forestière en matériaux extraits de carrière </v>
      </c>
      <c r="B9" s="116"/>
      <c r="C9" s="117"/>
      <c r="D9" s="89">
        <f>'Dépenses Matérielles'!G19</f>
        <v>0</v>
      </c>
      <c r="E9" s="93"/>
      <c r="F9" s="94"/>
      <c r="G9" s="95"/>
      <c r="H9" s="92">
        <f>IF(VLOOKUP(A9,'Dépenses Matérielles'!$C$17:$K$55,9)&lt;VLOOKUP(A9,'Dépenses Matérielles'!$C$17:$K$55,6)*Listes!D4,VLOOKUP(A9,'Dépenses Matérielles'!$C$17:$K$55,9),VLOOKUP(A9,'Dépenses Matérielles'!$C$17:$K$55,6)*Listes!D4)</f>
        <v>0</v>
      </c>
    </row>
    <row r="10" spans="1:10" ht="52.8" x14ac:dyDescent="0.3">
      <c r="A10" s="115" t="str" cm="1">
        <f t="array" ref="A10">'Dépenses Matérielles'!C20:C20</f>
        <v>D - Mise au gabarit de route forestière avec bétons concassés ou ballasts dépollués</v>
      </c>
      <c r="B10" s="116"/>
      <c r="C10" s="117"/>
      <c r="D10" s="89">
        <f>'Dépenses Matérielles'!G20</f>
        <v>0</v>
      </c>
      <c r="E10" s="93"/>
      <c r="F10" s="94"/>
      <c r="G10" s="95"/>
      <c r="H10" s="92">
        <f>IF(VLOOKUP(A10,'Dépenses Matérielles'!$C$17:$K$55,9)&lt;VLOOKUP(A10,'Dépenses Matérielles'!$C$17:$K$55,6)*Listes!D5,VLOOKUP(A10,'Dépenses Matérielles'!$C$17:$K$55,9),VLOOKUP(A10,'Dépenses Matérielles'!$C$17:$K$55,6)*Listes!D5)</f>
        <v>0</v>
      </c>
    </row>
    <row r="11" spans="1:10" ht="26.4" x14ac:dyDescent="0.3">
      <c r="A11" s="115" t="str" cm="1">
        <f t="array" ref="A11">'Dépenses Matérielles'!C21:C21</f>
        <v>E - Ouverture de piste forestière</v>
      </c>
      <c r="B11" s="116"/>
      <c r="C11" s="117"/>
      <c r="D11" s="89">
        <f>'Dépenses Matérielles'!G21</f>
        <v>0</v>
      </c>
      <c r="E11" s="93"/>
      <c r="F11" s="94"/>
      <c r="G11" s="95"/>
      <c r="H11" s="92">
        <f>IF(VLOOKUP(A11,'Dépenses Matérielles'!$C$17:$K$55,9)&lt;VLOOKUP(A11,'Dépenses Matérielles'!$C$17:$K$55,6)*Listes!D6,VLOOKUP(A11,'Dépenses Matérielles'!$C$17:$K$55,9),VLOOKUP(A11,'Dépenses Matérielles'!$C$17:$K$55,6)*Listes!D6)</f>
        <v>0</v>
      </c>
    </row>
    <row r="12" spans="1:10" ht="52.8" x14ac:dyDescent="0.3">
      <c r="A12" s="115" t="str" cm="1">
        <f t="array" ref="A12">'Dépenses Matérielles'!C22:C22</f>
        <v xml:space="preserve">F - Création place de dépôt de retournement en matériaux extraits de carrière </v>
      </c>
      <c r="B12" s="116"/>
      <c r="C12" s="117"/>
      <c r="D12" s="89">
        <f>'Dépenses Matérielles'!G22</f>
        <v>0</v>
      </c>
      <c r="E12" s="93"/>
      <c r="F12" s="94"/>
      <c r="G12" s="95"/>
      <c r="H12" s="92">
        <f>IF(VLOOKUP(A12,'Dépenses Matérielles'!$C$17:$K$55,9)&lt;VLOOKUP(A12,'Dépenses Matérielles'!$C$17:$K$55,6)*Listes!D7,VLOOKUP(A12,'Dépenses Matérielles'!$C$17:$K$55,9),VLOOKUP(A12,'Dépenses Matérielles'!$C$17:$K$55,6)*Listes!D7)</f>
        <v>0</v>
      </c>
    </row>
    <row r="13" spans="1:10" ht="52.8" x14ac:dyDescent="0.3">
      <c r="A13" s="115" t="str" cm="1">
        <f t="array" ref="A13">'Dépenses Matérielles'!C23:C23</f>
        <v>G - Création place de dépôt de retournement avec bétons concassés ou ballasts dépollués</v>
      </c>
      <c r="B13" s="116"/>
      <c r="C13" s="117"/>
      <c r="D13" s="89">
        <f>'Dépenses Matérielles'!G23</f>
        <v>0</v>
      </c>
      <c r="E13" s="93"/>
      <c r="F13" s="94"/>
      <c r="G13" s="95"/>
      <c r="H13" s="92">
        <f>IF(VLOOKUP(A13,'Dépenses Matérielles'!$C$17:$K$55,9)&lt;VLOOKUP(A13,'Dépenses Matérielles'!$C$17:$K$55,6)*Listes!D9,VLOOKUP(A13,'Dépenses Matérielles'!$C$17:$K$55,9),VLOOKUP(A13,'Dépenses Matérielles'!$C$17:$K$55,6)*Listes!D9)</f>
        <v>0</v>
      </c>
    </row>
    <row r="14" spans="1:10" ht="39.6" customHeight="1" x14ac:dyDescent="0.3">
      <c r="A14" s="115" t="str" cm="1">
        <f t="array" ref="A14">'Dépenses Matérielles'!C24:C24</f>
        <v>B - Création de route forestière avec bétons concassés ou ballasts dépollués</v>
      </c>
      <c r="B14" s="116"/>
      <c r="C14" s="117"/>
      <c r="D14" s="89">
        <f>'Dépenses Matérielles'!G24</f>
        <v>0</v>
      </c>
      <c r="E14" s="93"/>
      <c r="F14" s="94"/>
      <c r="G14" s="95"/>
      <c r="H14" s="92">
        <f>IF(VLOOKUP(A14,'Dépenses Matérielles'!$C$17:$K$55,9)&lt;VLOOKUP(A14,'Dépenses Matérielles'!$C$17:$K$55,6)*Listes!D11,VLOOKUP(A14,'Dépenses Matérielles'!$C$17:$K$55,9),VLOOKUP(A14,'Dépenses Matérielles'!$C$17:$K$55,6)*Listes!D11)</f>
        <v>0</v>
      </c>
    </row>
    <row r="15" spans="1:10" ht="26.4" x14ac:dyDescent="0.3">
      <c r="A15" s="115" t="str" cm="1">
        <f t="array" ref="A15">'Dépenses Matérielles'!C25:C25</f>
        <v>I - Création de fossés d'assainissement</v>
      </c>
      <c r="B15" s="116"/>
      <c r="C15" s="117"/>
      <c r="D15" s="89">
        <f>'Dépenses Matérielles'!G25</f>
        <v>0</v>
      </c>
      <c r="E15" s="93"/>
      <c r="F15" s="94"/>
      <c r="G15" s="95"/>
      <c r="H15" s="92">
        <f>IF(VLOOKUP(A15,'Dépenses Matérielles'!$C$17:$K$55,9)&lt;VLOOKUP(A15,'Dépenses Matérielles'!$C$17:$K$55,6)*Listes!D12,VLOOKUP(A15,'Dépenses Matérielles'!$C$17:$K$55,9),VLOOKUP(A15,'Dépenses Matérielles'!$C$17:$K$55,6)*Listes!D12)</f>
        <v>0</v>
      </c>
    </row>
    <row r="16" spans="1:10" ht="34.200000000000003" customHeight="1" x14ac:dyDescent="0.3">
      <c r="A16" s="115" t="str" cm="1">
        <f t="array" ref="A16">'Dépenses Matérielles'!C26:C26</f>
        <v>J - Création de route forestière par le procédé de "Grave hydraulique" (sol + liant ciment/chaux)</v>
      </c>
      <c r="B16" s="116"/>
      <c r="C16" s="117"/>
      <c r="D16" s="89">
        <f>'Dépenses Matérielles'!G26</f>
        <v>0</v>
      </c>
      <c r="E16" s="93"/>
      <c r="F16" s="94"/>
      <c r="G16" s="95"/>
      <c r="H16" s="92">
        <f>IF(VLOOKUP(A16,'Dépenses Matérielles'!$C$17:$K$55,9)&lt;VLOOKUP(A16,'Dépenses Matérielles'!$C$17:$K$55,6)*Listes!D13,VLOOKUP(A16,'Dépenses Matérielles'!$C$17:$K$55,9),VLOOKUP(A16,'Dépenses Matérielles'!$C$17:$K$55,6)*Listes!D13)</f>
        <v>0</v>
      </c>
    </row>
    <row r="17" spans="1:8" ht="35.4" customHeight="1" x14ac:dyDescent="0.3">
      <c r="A17" s="115" t="str" cm="1">
        <f t="array" ref="A17">'Dépenses Matérielles'!C27:C27</f>
        <v>K - Barrière</v>
      </c>
      <c r="B17" s="116"/>
      <c r="C17" s="117"/>
      <c r="D17" s="89"/>
      <c r="E17" s="93"/>
      <c r="F17" s="94"/>
      <c r="G17" s="95"/>
      <c r="H17" s="92">
        <f>IF(VLOOKUP(A17,'Dépenses Matérielles'!$C$17:$K$55,9)&lt;VLOOKUP(A17,'Dépenses Matérielles'!$C$17:$K$55,6)*Listes!D12,VLOOKUP(A17,'Dépenses Matérielles'!$C$17:$K$55,9),VLOOKUP(A17,'Dépenses Matérielles'!$C$17:$K$55,6)*Listes!D12)</f>
        <v>0</v>
      </c>
    </row>
    <row r="18" spans="1:8" ht="39" customHeight="1" x14ac:dyDescent="0.3">
      <c r="A18" s="115" t="str" cm="1">
        <f t="array" ref="A18">'Dépenses Matérielles'!C28:C28</f>
        <v>L - Géogrille</v>
      </c>
      <c r="B18" s="116"/>
      <c r="C18" s="117"/>
      <c r="D18" s="89">
        <f>'Dépenses Matérielles'!G27</f>
        <v>0</v>
      </c>
      <c r="E18" s="93"/>
      <c r="F18" s="94"/>
      <c r="G18" s="95"/>
      <c r="H18" s="92">
        <f>IF(VLOOKUP(A18,'Dépenses Matérielles'!$C$17:$K$55,9)&lt;VLOOKUP(A18,'Dépenses Matérielles'!$C$17:$K$55,6)*Listes!D13,VLOOKUP(A18,'Dépenses Matérielles'!$C$17:$K$55,9),VLOOKUP(A18,'Dépenses Matérielles'!$C$17:$K$55,6)*Listes!D13)</f>
        <v>0</v>
      </c>
    </row>
    <row r="19" spans="1:8" ht="49.2" customHeight="1" x14ac:dyDescent="0.3">
      <c r="A19" s="115" t="str" cm="1">
        <f t="array" ref="A19">'Dépenses Matérielles'!C29:C29</f>
        <v>M - Résorption de points noirs</v>
      </c>
      <c r="B19" s="116"/>
      <c r="C19" s="117"/>
      <c r="D19" s="89">
        <f>'Dépenses Matérielles'!G28</f>
        <v>0</v>
      </c>
      <c r="E19" s="93"/>
      <c r="F19" s="94"/>
      <c r="G19" s="95"/>
      <c r="H19" s="92">
        <f>SUMIFS('Dépenses Matérielles'!$K$17:$K$55,'Dépenses Matérielles'!$C$17:$C$55,Instruction!A19)</f>
        <v>0</v>
      </c>
    </row>
    <row r="20" spans="1:8" ht="49.2" customHeight="1" x14ac:dyDescent="0.3">
      <c r="A20" s="115" t="str" cm="1">
        <f t="array" ref="A20">'Dépenses Matérielles'!C30:C30</f>
        <v>M - Travaux de réinsertion paysagère</v>
      </c>
      <c r="B20" s="116"/>
      <c r="C20" s="117"/>
      <c r="D20" s="89"/>
      <c r="E20" s="93"/>
      <c r="F20" s="94"/>
      <c r="G20" s="95"/>
      <c r="H20" s="92">
        <f>SUMIFS('Dépenses Matérielles'!$K$17:$K$55,'Dépenses Matérielles'!$C$17:$C$55,Instruction!A20)</f>
        <v>0</v>
      </c>
    </row>
    <row r="21" spans="1:8" ht="49.2" customHeight="1" x14ac:dyDescent="0.3">
      <c r="A21" s="115" t="str" cm="1">
        <f t="array" ref="A21">'Dépenses Matérielles'!C31:C31</f>
        <v>M - Travaux et équipements annexes (franchissement des cours d'eau, barrières, fossés…) non inclus dans les plafonds</v>
      </c>
      <c r="B21" s="116"/>
      <c r="C21" s="117"/>
      <c r="D21" s="89"/>
      <c r="E21" s="93"/>
      <c r="F21" s="94"/>
      <c r="G21" s="95"/>
      <c r="H21" s="92">
        <f>SUMIFS('Dépenses Matérielles'!$K$17:$K$55,'Dépenses Matérielles'!$C$17:$C$55,Instruction!A21)</f>
        <v>0</v>
      </c>
    </row>
    <row r="22" spans="1:8" ht="64.2" customHeight="1" thickBot="1" x14ac:dyDescent="0.35">
      <c r="A22" s="115" t="str" cm="1">
        <f t="array" ref="A22">'Dépenses Matérielles'!C32:C32</f>
        <v>N - Travaux et équipements annexes (franchissement des cours d'eau, barrières, fossés…) inclus dans les plafonds</v>
      </c>
      <c r="B22" s="116"/>
      <c r="C22" s="117"/>
      <c r="D22" s="89">
        <f>'Dépenses Matérielles'!G29</f>
        <v>0</v>
      </c>
      <c r="E22" s="93"/>
      <c r="F22" s="94"/>
      <c r="G22" s="95"/>
      <c r="H22" s="92">
        <f>SUMIFS('Dépenses Matérielles'!$K$17:$K$55,'Dépenses Matérielles'!$C$17:$C$55,Instruction!A22)</f>
        <v>0</v>
      </c>
    </row>
    <row r="23" spans="1:8" ht="15" thickBot="1" x14ac:dyDescent="0.35">
      <c r="A23" s="323" t="s">
        <v>90</v>
      </c>
      <c r="B23" s="324"/>
      <c r="C23" s="325"/>
      <c r="D23" s="96">
        <f>SUM(D7:D22)</f>
        <v>0</v>
      </c>
      <c r="E23" s="311"/>
      <c r="F23" s="312"/>
      <c r="G23" s="97">
        <f>SUM(G7:G22)</f>
        <v>0</v>
      </c>
      <c r="H23" s="97">
        <f>SUM(H7:H22)</f>
        <v>0</v>
      </c>
    </row>
    <row r="24" spans="1:8" ht="15" thickBot="1" x14ac:dyDescent="0.35">
      <c r="A24" s="313" t="s">
        <v>91</v>
      </c>
      <c r="B24" s="314"/>
      <c r="C24" s="314"/>
      <c r="D24" s="314"/>
      <c r="E24" s="314"/>
      <c r="F24" s="314"/>
      <c r="G24" s="314"/>
      <c r="H24" s="315"/>
    </row>
    <row r="25" spans="1:8" x14ac:dyDescent="0.3">
      <c r="A25" s="98" t="str">
        <f>'Dépenses Immatérielles'!A15</f>
        <v xml:space="preserve">Études </v>
      </c>
      <c r="B25" s="141"/>
      <c r="C25" s="99"/>
      <c r="D25" s="89">
        <f>'Dépenses Immatérielles'!C15</f>
        <v>0</v>
      </c>
      <c r="E25" s="100"/>
      <c r="F25" s="101"/>
      <c r="G25" s="92"/>
      <c r="H25" s="92">
        <f>H23*0.12</f>
        <v>0</v>
      </c>
    </row>
    <row r="26" spans="1:8" x14ac:dyDescent="0.3">
      <c r="A26" s="148" t="str">
        <f>'Dépenses Immatérielles'!A16</f>
        <v>Maîtrise d’œuvre</v>
      </c>
      <c r="B26" s="142"/>
      <c r="C26" s="102"/>
      <c r="D26" s="89">
        <f>'Dépenses Immatérielles'!C16</f>
        <v>0</v>
      </c>
      <c r="E26" s="103"/>
      <c r="F26" s="94"/>
      <c r="G26" s="95"/>
      <c r="H26" s="92">
        <f>H23*0.12</f>
        <v>0</v>
      </c>
    </row>
    <row r="27" spans="1:8" x14ac:dyDescent="0.3">
      <c r="A27" s="148" t="str">
        <f>'Dépenses Immatérielles'!A17</f>
        <v xml:space="preserve">Études </v>
      </c>
      <c r="B27" s="142"/>
      <c r="C27" s="102"/>
      <c r="D27" s="89">
        <f>'Dépenses Immatérielles'!C17</f>
        <v>0</v>
      </c>
      <c r="E27" s="103"/>
      <c r="F27" s="94"/>
      <c r="G27" s="95"/>
      <c r="H27" s="92">
        <f>H23*0.12</f>
        <v>0</v>
      </c>
    </row>
    <row r="28" spans="1:8" x14ac:dyDescent="0.3">
      <c r="A28" s="148" t="str">
        <f>'Dépenses Immatérielles'!A18</f>
        <v>Maîtrise d’œuvre</v>
      </c>
      <c r="B28" s="142"/>
      <c r="C28" s="102"/>
      <c r="D28" s="89">
        <f>'Dépenses Immatérielles'!C18</f>
        <v>0</v>
      </c>
      <c r="E28" s="103"/>
      <c r="F28" s="94"/>
      <c r="G28" s="95"/>
      <c r="H28" s="92">
        <f>H23*0.12</f>
        <v>0</v>
      </c>
    </row>
    <row r="29" spans="1:8" x14ac:dyDescent="0.3">
      <c r="A29" s="148">
        <f>'Dépenses Immatérielles'!A19</f>
        <v>0</v>
      </c>
      <c r="B29" s="142"/>
      <c r="C29" s="102"/>
      <c r="D29" s="89">
        <f>'Dépenses Immatérielles'!C19</f>
        <v>0</v>
      </c>
      <c r="E29" s="103"/>
      <c r="F29" s="94"/>
      <c r="G29" s="95"/>
      <c r="H29" s="92"/>
    </row>
    <row r="30" spans="1:8" ht="15" thickBot="1" x14ac:dyDescent="0.35">
      <c r="A30" s="149">
        <f>'Dépenses Immatérielles'!A20</f>
        <v>0</v>
      </c>
      <c r="B30" s="104"/>
      <c r="C30" s="104"/>
      <c r="D30" s="89">
        <f>'Dépenses Immatérielles'!C20</f>
        <v>0</v>
      </c>
      <c r="E30" s="103"/>
      <c r="F30" s="105"/>
      <c r="G30" s="95"/>
      <c r="H30" s="92"/>
    </row>
    <row r="31" spans="1:8" ht="15" thickBot="1" x14ac:dyDescent="0.35">
      <c r="A31" s="308" t="s">
        <v>92</v>
      </c>
      <c r="B31" s="309"/>
      <c r="C31" s="310"/>
      <c r="D31" s="106">
        <f>SUM(D25:D30)</f>
        <v>0</v>
      </c>
      <c r="E31" s="107"/>
      <c r="F31" s="106"/>
      <c r="G31" s="108">
        <f>SUM(G25:G30)</f>
        <v>0</v>
      </c>
      <c r="H31" s="108">
        <f>SUM(H25:H30)</f>
        <v>0</v>
      </c>
    </row>
    <row r="32" spans="1:8" ht="15.6" thickTop="1" thickBot="1" x14ac:dyDescent="0.35">
      <c r="A32" s="109" t="s">
        <v>93</v>
      </c>
      <c r="B32" s="110"/>
      <c r="C32" s="111"/>
      <c r="D32" s="112">
        <f>D23+D31</f>
        <v>0</v>
      </c>
      <c r="E32" s="113"/>
      <c r="F32" s="114"/>
      <c r="G32" s="114">
        <f>G23+G31</f>
        <v>0</v>
      </c>
      <c r="H32" s="113">
        <f>H23+H31</f>
        <v>0</v>
      </c>
    </row>
    <row r="34" spans="1:5" ht="20.100000000000001" customHeight="1" x14ac:dyDescent="0.3">
      <c r="C34" s="124" t="s">
        <v>94</v>
      </c>
      <c r="D34" s="124" t="s">
        <v>95</v>
      </c>
      <c r="E34" s="124" t="s">
        <v>96</v>
      </c>
    </row>
    <row r="35" spans="1:5" x14ac:dyDescent="0.3">
      <c r="A35" s="119" t="s">
        <v>97</v>
      </c>
      <c r="B35" s="119"/>
      <c r="C35" s="122"/>
      <c r="D35" s="120">
        <f>H32</f>
        <v>0</v>
      </c>
      <c r="E35" s="119"/>
    </row>
    <row r="36" spans="1:5" x14ac:dyDescent="0.3">
      <c r="A36" s="307" t="s">
        <v>98</v>
      </c>
      <c r="B36" s="307"/>
      <c r="C36" s="121">
        <v>0.5</v>
      </c>
      <c r="D36" s="120">
        <f>D35*C36</f>
        <v>0</v>
      </c>
      <c r="E36" s="119"/>
    </row>
    <row r="37" spans="1:5" x14ac:dyDescent="0.3">
      <c r="A37" s="119" t="s">
        <v>99</v>
      </c>
      <c r="B37" s="12" t="s">
        <v>100</v>
      </c>
      <c r="C37" s="121">
        <f>IF(B37="Oui",10%,0%)</f>
        <v>0.1</v>
      </c>
      <c r="D37" s="120">
        <f>D35*C37</f>
        <v>0</v>
      </c>
      <c r="E37" s="119"/>
    </row>
    <row r="38" spans="1:5" x14ac:dyDescent="0.3">
      <c r="A38" s="119" t="s">
        <v>101</v>
      </c>
      <c r="B38" s="12" t="s">
        <v>102</v>
      </c>
      <c r="C38" s="121">
        <f>IF(B38="Oui",30%,0%)</f>
        <v>0</v>
      </c>
      <c r="D38" s="120">
        <f>D35*C38</f>
        <v>0</v>
      </c>
      <c r="E38" s="119"/>
    </row>
    <row r="39" spans="1:5" x14ac:dyDescent="0.3">
      <c r="A39" s="307" t="s">
        <v>103</v>
      </c>
      <c r="B39" s="307"/>
      <c r="C39" s="121">
        <f>SUM(C36:C38)</f>
        <v>0.6</v>
      </c>
      <c r="D39" s="120">
        <f>SUM(D36:D38)</f>
        <v>0</v>
      </c>
      <c r="E39" s="119"/>
    </row>
    <row r="40" spans="1:5" x14ac:dyDescent="0.3">
      <c r="A40" s="119" t="s">
        <v>104</v>
      </c>
      <c r="B40" s="119" t="s">
        <v>105</v>
      </c>
      <c r="C40" s="121">
        <v>0.56999999999999995</v>
      </c>
      <c r="D40" s="120">
        <f>D39*C40</f>
        <v>0</v>
      </c>
      <c r="E40" s="119"/>
    </row>
    <row r="41" spans="1:5" x14ac:dyDescent="0.3">
      <c r="A41" s="307" t="s">
        <v>106</v>
      </c>
      <c r="B41" s="307"/>
      <c r="C41" s="121">
        <v>0.43</v>
      </c>
      <c r="D41" s="120">
        <f>D39*C41</f>
        <v>0</v>
      </c>
      <c r="E41" s="119"/>
    </row>
    <row r="42" spans="1:5" x14ac:dyDescent="0.3">
      <c r="D42" s="118"/>
    </row>
    <row r="43" spans="1:5" x14ac:dyDescent="0.3">
      <c r="D43" s="118"/>
    </row>
  </sheetData>
  <mergeCells count="11">
    <mergeCell ref="A1:H1"/>
    <mergeCell ref="A2:H2"/>
    <mergeCell ref="A4:H4"/>
    <mergeCell ref="A6:H6"/>
    <mergeCell ref="A23:C23"/>
    <mergeCell ref="A39:B39"/>
    <mergeCell ref="A36:B36"/>
    <mergeCell ref="A41:B41"/>
    <mergeCell ref="A31:C31"/>
    <mergeCell ref="E23:F23"/>
    <mergeCell ref="A24:H24"/>
  </mergeCells>
  <conditionalFormatting sqref="G7:G22 G25:G30">
    <cfRule type="expression" dxfId="9" priority="6">
      <formula>G7&lt;&gt;D7</formula>
    </cfRule>
  </conditionalFormatting>
  <conditionalFormatting sqref="H7:H22 H25:H30">
    <cfRule type="expression" dxfId="8" priority="5">
      <formula>G7&lt;&gt;H7</formula>
    </cfRule>
  </conditionalFormatting>
  <dataValidations count="1">
    <dataValidation type="list" allowBlank="1" showInputMessage="1" showErrorMessage="1" sqref="B37:B38" xr:uid="{805A9DE2-8307-464E-AEA1-383EA2A91138}">
      <formula1>"Oui,Non"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953B06-3943-49F3-8E45-0108D0147A9C}">
          <x14:formula1>
            <xm:f>Listes!$F$2:$F$4</xm:f>
          </x14:formula1>
          <xm:sqref>E7:E22 E25:E30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903B4-5E05-4353-B8C3-F3A8DEDD5632}">
  <dimension ref="A1:G20"/>
  <sheetViews>
    <sheetView topLeftCell="A2" workbookViewId="0">
      <selection activeCell="D12" sqref="D12"/>
    </sheetView>
  </sheetViews>
  <sheetFormatPr baseColWidth="10" defaultColWidth="11.44140625" defaultRowHeight="14.4" x14ac:dyDescent="0.3"/>
  <cols>
    <col min="1" max="1" width="48" customWidth="1"/>
    <col min="2" max="2" width="33.6640625" customWidth="1"/>
    <col min="3" max="3" width="13" bestFit="1" customWidth="1"/>
    <col min="4" max="5" width="13" customWidth="1"/>
    <col min="6" max="6" width="30.6640625" bestFit="1" customWidth="1"/>
    <col min="7" max="7" width="29.6640625" customWidth="1"/>
  </cols>
  <sheetData>
    <row r="1" spans="1:7" ht="31.2" x14ac:dyDescent="0.3">
      <c r="A1" s="134" t="s">
        <v>107</v>
      </c>
      <c r="B1" s="134" t="s">
        <v>108</v>
      </c>
      <c r="C1" s="134" t="s">
        <v>109</v>
      </c>
      <c r="D1" s="134" t="s">
        <v>152</v>
      </c>
      <c r="E1" s="151"/>
      <c r="F1" s="8" t="s">
        <v>110</v>
      </c>
    </row>
    <row r="2" spans="1:7" ht="28.8" x14ac:dyDescent="0.3">
      <c r="A2" s="135" t="s">
        <v>34</v>
      </c>
      <c r="B2" s="136" t="s">
        <v>111</v>
      </c>
      <c r="C2" s="137" t="s">
        <v>112</v>
      </c>
      <c r="D2" s="154">
        <v>115</v>
      </c>
      <c r="E2" s="152"/>
      <c r="F2" t="s">
        <v>113</v>
      </c>
      <c r="G2" s="86" t="s">
        <v>114</v>
      </c>
    </row>
    <row r="3" spans="1:7" ht="28.8" x14ac:dyDescent="0.3">
      <c r="A3" s="135" t="s">
        <v>35</v>
      </c>
      <c r="B3" s="136" t="s">
        <v>115</v>
      </c>
      <c r="C3" s="137" t="s">
        <v>112</v>
      </c>
      <c r="D3" s="154">
        <v>105</v>
      </c>
      <c r="E3" s="152"/>
      <c r="F3" t="s">
        <v>116</v>
      </c>
      <c r="G3" s="139" t="s">
        <v>117</v>
      </c>
    </row>
    <row r="4" spans="1:7" ht="28.8" x14ac:dyDescent="0.3">
      <c r="A4" s="135" t="s">
        <v>36</v>
      </c>
      <c r="B4" s="136" t="s">
        <v>118</v>
      </c>
      <c r="C4" s="137" t="s">
        <v>112</v>
      </c>
      <c r="D4" s="154">
        <v>80</v>
      </c>
      <c r="E4" s="152"/>
      <c r="F4" t="s">
        <v>119</v>
      </c>
      <c r="G4" s="140" t="s">
        <v>120</v>
      </c>
    </row>
    <row r="5" spans="1:7" ht="28.8" x14ac:dyDescent="0.3">
      <c r="A5" s="135" t="s">
        <v>37</v>
      </c>
      <c r="B5" s="136" t="s">
        <v>121</v>
      </c>
      <c r="C5" s="137" t="s">
        <v>112</v>
      </c>
      <c r="D5" s="154">
        <v>70</v>
      </c>
      <c r="E5" s="152"/>
      <c r="G5" s="139" t="s">
        <v>122</v>
      </c>
    </row>
    <row r="6" spans="1:7" x14ac:dyDescent="0.3">
      <c r="A6" s="135" t="s">
        <v>38</v>
      </c>
      <c r="B6" s="136" t="s">
        <v>123</v>
      </c>
      <c r="C6" s="137" t="s">
        <v>112</v>
      </c>
      <c r="D6" s="154">
        <v>20</v>
      </c>
      <c r="E6" s="152"/>
    </row>
    <row r="7" spans="1:7" ht="28.8" customHeight="1" x14ac:dyDescent="0.3">
      <c r="A7" s="326" t="s">
        <v>154</v>
      </c>
      <c r="B7" s="328" t="s">
        <v>124</v>
      </c>
      <c r="C7" s="328" t="s">
        <v>125</v>
      </c>
      <c r="D7" s="330">
        <v>33</v>
      </c>
      <c r="E7" s="152"/>
    </row>
    <row r="8" spans="1:7" x14ac:dyDescent="0.3">
      <c r="A8" s="327"/>
      <c r="B8" s="329"/>
      <c r="C8" s="329"/>
      <c r="D8" s="331"/>
      <c r="E8" s="152"/>
    </row>
    <row r="9" spans="1:7" ht="28.8" customHeight="1" x14ac:dyDescent="0.3">
      <c r="A9" s="326" t="s">
        <v>155</v>
      </c>
      <c r="B9" s="328" t="s">
        <v>126</v>
      </c>
      <c r="C9" s="328" t="s">
        <v>125</v>
      </c>
      <c r="D9" s="330">
        <v>30</v>
      </c>
      <c r="E9" s="152"/>
      <c r="G9" s="86" t="s">
        <v>114</v>
      </c>
    </row>
    <row r="10" spans="1:7" ht="16.2" customHeight="1" x14ac:dyDescent="0.3">
      <c r="A10" s="327"/>
      <c r="B10" s="329"/>
      <c r="C10" s="329"/>
      <c r="D10" s="331"/>
      <c r="E10" s="152"/>
      <c r="G10" t="s">
        <v>64</v>
      </c>
    </row>
    <row r="11" spans="1:7" ht="30" customHeight="1" x14ac:dyDescent="0.3">
      <c r="A11" s="135" t="s">
        <v>39</v>
      </c>
      <c r="B11" s="136" t="s">
        <v>127</v>
      </c>
      <c r="C11" s="150" t="s">
        <v>112</v>
      </c>
      <c r="D11" s="154">
        <v>110</v>
      </c>
      <c r="E11" s="152"/>
      <c r="G11" t="s">
        <v>63</v>
      </c>
    </row>
    <row r="12" spans="1:7" ht="25.8" customHeight="1" x14ac:dyDescent="0.3">
      <c r="A12" s="135" t="s">
        <v>40</v>
      </c>
      <c r="B12" s="136" t="s">
        <v>128</v>
      </c>
      <c r="C12" s="137" t="s">
        <v>112</v>
      </c>
      <c r="D12" s="154">
        <v>3</v>
      </c>
      <c r="E12" s="152"/>
    </row>
    <row r="13" spans="1:7" ht="35.4" customHeight="1" x14ac:dyDescent="0.3">
      <c r="A13" s="135" t="s">
        <v>41</v>
      </c>
      <c r="B13" s="136" t="s">
        <v>129</v>
      </c>
      <c r="C13" s="137" t="s">
        <v>112</v>
      </c>
      <c r="D13" s="154">
        <v>95</v>
      </c>
      <c r="E13" s="152"/>
      <c r="G13" t="s">
        <v>130</v>
      </c>
    </row>
    <row r="14" spans="1:7" x14ac:dyDescent="0.3">
      <c r="A14" s="135" t="s">
        <v>42</v>
      </c>
      <c r="B14" s="136" t="s">
        <v>131</v>
      </c>
      <c r="C14" s="137" t="s">
        <v>24</v>
      </c>
      <c r="D14" s="154">
        <v>1500</v>
      </c>
      <c r="E14" s="152"/>
      <c r="G14" t="s">
        <v>125</v>
      </c>
    </row>
    <row r="15" spans="1:7" x14ac:dyDescent="0.3">
      <c r="A15" s="135" t="s">
        <v>43</v>
      </c>
      <c r="B15" s="136" t="s">
        <v>132</v>
      </c>
      <c r="C15" s="137" t="s">
        <v>112</v>
      </c>
      <c r="D15" s="154">
        <v>5</v>
      </c>
      <c r="E15" s="152"/>
    </row>
    <row r="16" spans="1:7" x14ac:dyDescent="0.3">
      <c r="A16" s="135" t="s">
        <v>44</v>
      </c>
      <c r="B16" s="136" t="s">
        <v>133</v>
      </c>
      <c r="C16" s="137"/>
      <c r="D16" s="155"/>
      <c r="E16" s="153"/>
    </row>
    <row r="17" spans="1:5" x14ac:dyDescent="0.3">
      <c r="A17" s="135" t="s">
        <v>45</v>
      </c>
      <c r="B17" s="136" t="s">
        <v>134</v>
      </c>
      <c r="C17" s="137"/>
      <c r="D17" s="155"/>
      <c r="E17" s="153"/>
    </row>
    <row r="18" spans="1:5" ht="43.2" x14ac:dyDescent="0.3">
      <c r="A18" s="135" t="s">
        <v>46</v>
      </c>
      <c r="B18" s="136" t="s">
        <v>135</v>
      </c>
      <c r="C18" s="137"/>
      <c r="D18" s="155"/>
      <c r="E18" s="153"/>
    </row>
    <row r="19" spans="1:5" ht="28.8" x14ac:dyDescent="0.3">
      <c r="A19" s="135" t="s">
        <v>47</v>
      </c>
      <c r="B19" s="136" t="s">
        <v>136</v>
      </c>
      <c r="C19" s="137"/>
      <c r="D19" s="155"/>
      <c r="E19" s="153"/>
    </row>
    <row r="20" spans="1:5" x14ac:dyDescent="0.3">
      <c r="A20" s="135" t="s">
        <v>137</v>
      </c>
      <c r="B20" s="136" t="s">
        <v>138</v>
      </c>
      <c r="C20" s="137"/>
    </row>
  </sheetData>
  <mergeCells count="8">
    <mergeCell ref="A7:A8"/>
    <mergeCell ref="B7:B8"/>
    <mergeCell ref="C7:C8"/>
    <mergeCell ref="D7:D8"/>
    <mergeCell ref="A9:A10"/>
    <mergeCell ref="B9:B10"/>
    <mergeCell ref="C9:C10"/>
    <mergeCell ref="D9:D10"/>
  </mergeCells>
  <dataValidations count="1">
    <dataValidation type="list" allowBlank="1" showInputMessage="1" showErrorMessage="1" sqref="G2:G5" xr:uid="{7EA8D5AC-2E76-4DFE-BC92-B963BBD8C4A9}">
      <formula1>$G$1:$G$5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ED3EE-208D-4341-937A-A48074592CED}">
  <dimension ref="D5:F16"/>
  <sheetViews>
    <sheetView workbookViewId="0">
      <selection activeCell="I14" sqref="I14"/>
    </sheetView>
  </sheetViews>
  <sheetFormatPr baseColWidth="10" defaultColWidth="11.44140625" defaultRowHeight="14.4" x14ac:dyDescent="0.3"/>
  <cols>
    <col min="4" max="4" width="37.109375" customWidth="1"/>
  </cols>
  <sheetData>
    <row r="5" spans="4:6" ht="46.8" x14ac:dyDescent="0.3">
      <c r="D5" s="8" t="s">
        <v>139</v>
      </c>
      <c r="F5" s="7" t="s">
        <v>24</v>
      </c>
    </row>
    <row r="6" spans="4:6" x14ac:dyDescent="0.3">
      <c r="D6" t="s">
        <v>140</v>
      </c>
      <c r="F6" t="s">
        <v>141</v>
      </c>
    </row>
    <row r="7" spans="4:6" x14ac:dyDescent="0.3">
      <c r="D7" t="s">
        <v>142</v>
      </c>
      <c r="F7" t="s">
        <v>125</v>
      </c>
    </row>
    <row r="8" spans="4:6" x14ac:dyDescent="0.3">
      <c r="D8" t="s">
        <v>143</v>
      </c>
      <c r="F8" t="s">
        <v>24</v>
      </c>
    </row>
    <row r="9" spans="4:6" x14ac:dyDescent="0.3">
      <c r="D9" t="s">
        <v>144</v>
      </c>
    </row>
    <row r="10" spans="4:6" x14ac:dyDescent="0.3">
      <c r="D10" t="s">
        <v>145</v>
      </c>
    </row>
    <row r="11" spans="4:6" x14ac:dyDescent="0.3">
      <c r="D11" t="s">
        <v>146</v>
      </c>
    </row>
    <row r="12" spans="4:6" x14ac:dyDescent="0.3">
      <c r="D12" t="s">
        <v>147</v>
      </c>
    </row>
    <row r="13" spans="4:6" x14ac:dyDescent="0.3">
      <c r="D13" t="s">
        <v>148</v>
      </c>
    </row>
    <row r="14" spans="4:6" x14ac:dyDescent="0.3">
      <c r="D14" t="s">
        <v>149</v>
      </c>
    </row>
    <row r="15" spans="4:6" x14ac:dyDescent="0.3">
      <c r="D15" t="s">
        <v>150</v>
      </c>
    </row>
    <row r="16" spans="4:6" x14ac:dyDescent="0.3">
      <c r="D16" t="s">
        <v>151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583BC9BAC82949BE99BFE5CDC40FB0" ma:contentTypeVersion="7" ma:contentTypeDescription="Crée un document." ma:contentTypeScope="" ma:versionID="d1fa8226b340273373968d36a4deb3cd">
  <xsd:schema xmlns:xsd="http://www.w3.org/2001/XMLSchema" xmlns:xs="http://www.w3.org/2001/XMLSchema" xmlns:p="http://schemas.microsoft.com/office/2006/metadata/properties" xmlns:ns2="98c0fd29-e6eb-4182-8ac4-99bd9d8e0e68" targetNamespace="http://schemas.microsoft.com/office/2006/metadata/properties" ma:root="true" ma:fieldsID="2d8c481121265f3b67de42f6b0d58041" ns2:_="">
    <xsd:import namespace="98c0fd29-e6eb-4182-8ac4-99bd9d8e0e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0fd29-e6eb-4182-8ac4-99bd9d8e0e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B31AD82-4FC6-4EF5-A26C-60D4E4DACF9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40B7DD-1A1B-4048-B446-1F804E4365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c0fd29-e6eb-4182-8ac4-99bd9d8e0e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81BC28-26BA-4136-8872-B62601993E05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a399f59-4fb0-4c58-b63e-f94bfc24371c}" enabled="0" method="" siteId="{5a399f59-4fb0-4c58-b63e-f94bfc24371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Menu</vt:lpstr>
      <vt:lpstr>Dépenses Matérielles</vt:lpstr>
      <vt:lpstr>Dépenses Immatérielles</vt:lpstr>
      <vt:lpstr>Synthèse</vt:lpstr>
      <vt:lpstr>Instruction</vt:lpstr>
      <vt:lpstr>Listes</vt:lpstr>
      <vt:lpstr>Feuil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CHERIFI Nouara</dc:creator>
  <cp:keywords/>
  <dc:description/>
  <cp:lastModifiedBy>CHERIFI Nouara</cp:lastModifiedBy>
  <cp:revision/>
  <dcterms:created xsi:type="dcterms:W3CDTF">2025-09-26T07:12:59Z</dcterms:created>
  <dcterms:modified xsi:type="dcterms:W3CDTF">2025-12-17T15:40:43Z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0x0101008C583BC9BAC82949BE99BFE5CDC40FB0</vt:lpwstr>
  </property>
</Properties>
</file>