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AECITDG\AECITDAE\AECITSMAC\_Commun\3_Méthode\2_Outils_gestion\2_DOMO et annexes\DOMO v2\Guide méthodologique_V2_Annexes_juin2024\"/>
    </mc:Choice>
  </mc:AlternateContent>
  <xr:revisionPtr revIDLastSave="0" documentId="13_ncr:1_{B5C9410C-31F5-4B9B-81E6-7D6524A6B76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lan de financement" sheetId="8" r:id="rId1"/>
    <sheet name="Actualisation" sheetId="9" r:id="rId2"/>
  </sheets>
  <definedNames>
    <definedName name="BSCU_DS">'Plan de financement'!$B$45:$B$46</definedName>
    <definedName name="_xlnm.Print_Area" localSheetId="0">'Plan de financement'!$A$1:$J$46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6" i="8" l="1"/>
  <c r="C43" i="8" s="1"/>
  <c r="C8" i="9"/>
  <c r="C7" i="9"/>
  <c r="B45" i="8"/>
  <c r="B46" i="8"/>
  <c r="K5" i="9"/>
  <c r="K7" i="9" s="1"/>
  <c r="Q5" i="9"/>
  <c r="Q7" i="9" s="1"/>
  <c r="O5" i="9"/>
  <c r="O7" i="9" s="1"/>
  <c r="M5" i="9"/>
  <c r="M7" i="9" s="1"/>
  <c r="C20" i="8"/>
  <c r="C38" i="8" s="1"/>
  <c r="C44" i="8" l="1"/>
  <c r="E20" i="8"/>
  <c r="E38" i="8" s="1"/>
  <c r="G20" i="8" l="1"/>
  <c r="G38" i="8" s="1"/>
  <c r="Q6" i="9" l="1"/>
  <c r="Q8" i="9" s="1"/>
  <c r="O6" i="9"/>
  <c r="O8" i="9" s="1"/>
  <c r="M6" i="9"/>
  <c r="M8" i="9" s="1"/>
  <c r="K6" i="9"/>
  <c r="K8" i="9" s="1"/>
  <c r="D6" i="9"/>
  <c r="D5" i="9"/>
  <c r="J40" i="8"/>
  <c r="H32" i="8"/>
  <c r="H30" i="8"/>
  <c r="H29" i="8"/>
  <c r="H25" i="8"/>
  <c r="H26" i="8"/>
  <c r="H27" i="8"/>
  <c r="H24" i="8"/>
  <c r="F30" i="8"/>
  <c r="F32" i="8"/>
  <c r="F29" i="8"/>
  <c r="F25" i="8"/>
  <c r="F26" i="8"/>
  <c r="F27" i="8"/>
  <c r="F24" i="8"/>
  <c r="D30" i="8"/>
  <c r="D29" i="8"/>
  <c r="D26" i="8"/>
  <c r="D27" i="8"/>
  <c r="I25" i="8"/>
  <c r="I26" i="8"/>
  <c r="I27" i="8"/>
  <c r="I24" i="8"/>
  <c r="I30" i="8"/>
  <c r="I29" i="8"/>
  <c r="I28" i="8" s="1"/>
  <c r="J28" i="8" s="1"/>
  <c r="I32" i="8"/>
  <c r="I31" i="8" s="1"/>
  <c r="G31" i="8"/>
  <c r="H31" i="8" s="1"/>
  <c r="E31" i="8"/>
  <c r="F31" i="8" s="1"/>
  <c r="C31" i="8"/>
  <c r="C23" i="8"/>
  <c r="G28" i="8"/>
  <c r="H28" i="8" s="1"/>
  <c r="E28" i="8"/>
  <c r="F28" i="8" s="1"/>
  <c r="C28" i="8"/>
  <c r="G23" i="8"/>
  <c r="H23" i="8" s="1"/>
  <c r="E23" i="8"/>
  <c r="E5" i="9" l="1"/>
  <c r="D7" i="9"/>
  <c r="E6" i="9"/>
  <c r="D8" i="9"/>
  <c r="I23" i="8"/>
  <c r="G6" i="9" l="1"/>
  <c r="E8" i="9"/>
  <c r="G5" i="9"/>
  <c r="E7" i="9"/>
  <c r="I5" i="9" l="1"/>
  <c r="I7" i="9" s="1"/>
  <c r="C45" i="8" s="1"/>
  <c r="C40" i="8" s="1"/>
  <c r="G7" i="9"/>
  <c r="I6" i="9"/>
  <c r="I8" i="9" s="1"/>
  <c r="C46" i="8" s="1"/>
  <c r="G8" i="9"/>
  <c r="D31" i="8"/>
  <c r="D32" i="8"/>
  <c r="F23" i="8"/>
  <c r="D28" i="8"/>
  <c r="G40" i="8" l="1"/>
  <c r="G41" i="8" s="1"/>
  <c r="G22" i="8" s="1"/>
  <c r="E40" i="8"/>
  <c r="E41" i="8" s="1"/>
  <c r="G33" i="8" l="1"/>
  <c r="H33" i="8" s="1"/>
  <c r="E22" i="8"/>
  <c r="I40" i="8"/>
  <c r="C41" i="8"/>
  <c r="G34" i="8" l="1"/>
  <c r="H22" i="8" s="1"/>
  <c r="H34" i="8" s="1"/>
  <c r="I41" i="8"/>
  <c r="I22" i="8" s="1"/>
  <c r="C22" i="8"/>
  <c r="E33" i="8"/>
  <c r="F33" i="8" s="1"/>
  <c r="C33" i="8" l="1"/>
  <c r="E34" i="8"/>
  <c r="F22" i="8" s="1"/>
  <c r="F34" i="8" s="1"/>
  <c r="C34" i="8" l="1"/>
  <c r="I33" i="8"/>
  <c r="D33" i="8" l="1"/>
  <c r="D24" i="8"/>
  <c r="D23" i="8"/>
  <c r="I34" i="8"/>
  <c r="J23" i="8" s="1"/>
  <c r="D25" i="8"/>
  <c r="D22" i="8"/>
  <c r="D34" i="8" s="1"/>
  <c r="J31" i="8" l="1"/>
  <c r="J29" i="8"/>
  <c r="J24" i="8"/>
  <c r="J30" i="8"/>
  <c r="J32" i="8"/>
  <c r="J25" i="8"/>
  <c r="J26" i="8"/>
  <c r="J27" i="8"/>
  <c r="J22" i="8"/>
  <c r="J33" i="8"/>
  <c r="J34" i="8" l="1"/>
</calcChain>
</file>

<file path=xl/sharedStrings.xml><?xml version="1.0" encoding="utf-8"?>
<sst xmlns="http://schemas.openxmlformats.org/spreadsheetml/2006/main" count="112" uniqueCount="52">
  <si>
    <t xml:space="preserve">Annexe n°2 à la convention attributive d'une aide européenne 
Plan de financement du projet </t>
  </si>
  <si>
    <t>Intitulé du projet</t>
  </si>
  <si>
    <t>Porteur de projet</t>
  </si>
  <si>
    <t>Numéro de dossier SYNERGIE</t>
  </si>
  <si>
    <t>IDF00</t>
  </si>
  <si>
    <t>Ressources prévisionnelles</t>
  </si>
  <si>
    <t>Année</t>
  </si>
  <si>
    <t>Total</t>
  </si>
  <si>
    <r>
      <t xml:space="preserve">Financeurs </t>
    </r>
    <r>
      <rPr>
        <b/>
        <i/>
        <sz val="11"/>
        <color rgb="FFFF0000"/>
        <rFont val="Arial"/>
        <family val="2"/>
      </rPr>
      <t>(un cofinancement par ligne)</t>
    </r>
  </si>
  <si>
    <t>Montant en €</t>
  </si>
  <si>
    <t>en %</t>
  </si>
  <si>
    <t>1. Fonds européens FSE+</t>
  </si>
  <si>
    <t>2. Autres financements publics *</t>
  </si>
  <si>
    <t>Région</t>
  </si>
  <si>
    <t>Etat</t>
  </si>
  <si>
    <t xml:space="preserve">Département </t>
  </si>
  <si>
    <t>EPCI, communes, établissements publics, etc.</t>
  </si>
  <si>
    <t>3. Financements externes privés</t>
  </si>
  <si>
    <t>xxxxx</t>
  </si>
  <si>
    <t>4. Contributions en nature</t>
  </si>
  <si>
    <t>5. Autofinancement (fonds propres)</t>
  </si>
  <si>
    <t>Total des ressources</t>
  </si>
  <si>
    <t>* à justifier par un document émanant du cofinanceur, du commissaire aux comptes ou de l'expert-comptable.</t>
  </si>
  <si>
    <t xml:space="preserve">     Dépenses prévisionnelles</t>
  </si>
  <si>
    <t>Dépenses prévisionnelles</t>
  </si>
  <si>
    <t xml:space="preserve">Date de commencement des travaux : </t>
  </si>
  <si>
    <t xml:space="preserve">Millésime du BSCU : </t>
  </si>
  <si>
    <t xml:space="preserve">Barème standart de coût unitaire </t>
  </si>
  <si>
    <t>Nombre de logements sociaux</t>
  </si>
  <si>
    <t>Unité</t>
  </si>
  <si>
    <t>Total des Dépenses</t>
  </si>
  <si>
    <t xml:space="preserve">Valeur actualisée applicable </t>
  </si>
  <si>
    <t xml:space="preserve">Période couverte </t>
  </si>
  <si>
    <t>Intitulé</t>
  </si>
  <si>
    <t>01/07/2021 au 30/06/2022</t>
  </si>
  <si>
    <t>01/07/2022 au 30/06/2023</t>
  </si>
  <si>
    <t>01/07/2023 au 30/06/2024</t>
  </si>
  <si>
    <t>01/07/2024 au 30/06/2025</t>
  </si>
  <si>
    <t>01/07/2025 au 30/06/2026</t>
  </si>
  <si>
    <t>01/07/2026 au 30/06/2027</t>
  </si>
  <si>
    <t>01/07/2027 au 30/06/2028</t>
  </si>
  <si>
    <t>Valeur BSCU &lt; à 100 lgts</t>
  </si>
  <si>
    <t>Valeur BSCU &gt; à 100 lgts</t>
  </si>
  <si>
    <t>Trimestre</t>
  </si>
  <si>
    <t>Valeur</t>
  </si>
  <si>
    <t>Parution au J.O.</t>
  </si>
  <si>
    <t>T1</t>
  </si>
  <si>
    <t>T2</t>
  </si>
  <si>
    <t>T3</t>
  </si>
  <si>
    <t>T4</t>
  </si>
  <si>
    <t xml:space="preserve">Indice du coût de la construction des immeubles à usage d'habitation (ICC) </t>
  </si>
  <si>
    <t>https://www.insee.fr/fr/statistiques/serie/000008630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</si>
</sst>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.00&quot; €&quot;_-;\-* #,##0.00&quot; €&quot;_-;_-* &quot;-&quot;??&quot; €&quot;_-;_-@_-"/>
    <numFmt numFmtId="166" formatCode="#,##0.00\ &quot;€&quot;"/>
  </numFmts>
  <fonts count="2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Times New Roman"/>
      <family val="1"/>
    </font>
    <font>
      <b/>
      <i/>
      <sz val="9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u/>
      <sz val="12"/>
      <color theme="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i/>
      <sz val="11"/>
      <color theme="1"/>
      <name val="Arial"/>
      <family val="2"/>
    </font>
    <font>
      <b/>
      <u/>
      <sz val="12"/>
      <name val="Arial"/>
      <family val="2"/>
    </font>
    <font>
      <b/>
      <sz val="8"/>
      <name val="Arial"/>
      <family val="2"/>
    </font>
    <font>
      <b/>
      <i/>
      <sz val="11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indexed="10"/>
      <name val="Arial"/>
      <family val="2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lightGray">
        <bgColor theme="0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23" fillId="0" borderId="0" applyNumberFormat="0" applyFill="0" applyBorder="0" applyAlignment="0" applyProtection="0"/>
  </cellStyleXfs>
  <cellXfs count="117">
    <xf numFmtId="0" fontId="0" fillId="0" borderId="0" xfId="0"/>
    <xf numFmtId="0" fontId="21" fillId="5" borderId="4" xfId="0" applyFont="1" applyFill="1" applyBorder="1" applyAlignment="1">
      <alignment horizontal="center" vertical="center"/>
    </xf>
    <xf numFmtId="0" fontId="21" fillId="6" borderId="4" xfId="0" applyFont="1" applyFill="1" applyBorder="1" applyAlignment="1">
      <alignment horizontal="center" vertical="center"/>
    </xf>
    <xf numFmtId="0" fontId="21" fillId="0" borderId="0" xfId="0" applyFont="1"/>
    <xf numFmtId="0" fontId="21" fillId="5" borderId="4" xfId="0" applyFont="1" applyFill="1" applyBorder="1" applyAlignment="1">
      <alignment horizontal="center" vertical="center" wrapText="1"/>
    </xf>
    <xf numFmtId="14" fontId="21" fillId="5" borderId="4" xfId="0" applyNumberFormat="1" applyFont="1" applyFill="1" applyBorder="1" applyAlignment="1">
      <alignment horizontal="center" vertical="center"/>
    </xf>
    <xf numFmtId="0" fontId="21" fillId="5" borderId="1" xfId="0" applyFont="1" applyFill="1" applyBorder="1" applyAlignment="1">
      <alignment horizontal="center" vertical="center"/>
    </xf>
    <xf numFmtId="0" fontId="21" fillId="5" borderId="15" xfId="0" applyFont="1" applyFill="1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166" fontId="0" fillId="0" borderId="0" xfId="0" applyNumberFormat="1"/>
    <xf numFmtId="0" fontId="0" fillId="0" borderId="4" xfId="0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3" fontId="0" fillId="7" borderId="4" xfId="0" applyNumberFormat="1" applyFill="1" applyBorder="1" applyAlignment="1" applyProtection="1">
      <alignment horizontal="center" vertical="center"/>
      <protection locked="0"/>
    </xf>
    <xf numFmtId="3" fontId="0" fillId="0" borderId="4" xfId="0" applyNumberFormat="1" applyBorder="1" applyAlignment="1" applyProtection="1">
      <alignment horizontal="center" vertical="center"/>
      <protection locked="0"/>
    </xf>
    <xf numFmtId="14" fontId="0" fillId="0" borderId="4" xfId="0" applyNumberFormat="1" applyBorder="1" applyAlignment="1" applyProtection="1">
      <alignment horizontal="center" vertical="center"/>
      <protection locked="0"/>
    </xf>
    <xf numFmtId="0" fontId="7" fillId="2" borderId="0" xfId="3" applyFont="1" applyFill="1" applyProtection="1"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5" fillId="2" borderId="0" xfId="3" applyFont="1" applyFill="1" applyAlignment="1" applyProtection="1">
      <alignment horizontal="center" vertical="center" wrapText="1"/>
      <protection locked="0"/>
    </xf>
    <xf numFmtId="0" fontId="5" fillId="2" borderId="0" xfId="3" applyFont="1" applyFill="1" applyAlignment="1" applyProtection="1">
      <alignment horizontal="center" vertical="center"/>
      <protection locked="0"/>
    </xf>
    <xf numFmtId="0" fontId="5" fillId="2" borderId="0" xfId="3" applyFont="1" applyFill="1" applyProtection="1">
      <protection locked="0"/>
    </xf>
    <xf numFmtId="0" fontId="5" fillId="2" borderId="0" xfId="3" applyFont="1" applyFill="1" applyAlignment="1" applyProtection="1">
      <alignment horizontal="left" vertical="center"/>
      <protection locked="0"/>
    </xf>
    <xf numFmtId="0" fontId="9" fillId="2" borderId="0" xfId="3" applyFont="1" applyFill="1" applyAlignment="1" applyProtection="1">
      <alignment horizontal="left" vertical="center"/>
      <protection locked="0"/>
    </xf>
    <xf numFmtId="0" fontId="6" fillId="2" borderId="0" xfId="3" applyFont="1" applyFill="1" applyAlignment="1" applyProtection="1">
      <alignment horizontal="left" vertical="center"/>
      <protection locked="0"/>
    </xf>
    <xf numFmtId="0" fontId="7" fillId="2" borderId="0" xfId="3" applyFont="1" applyFill="1" applyAlignment="1" applyProtection="1">
      <alignment horizontal="center" vertical="center" wrapText="1"/>
      <protection locked="0"/>
    </xf>
    <xf numFmtId="0" fontId="4" fillId="2" borderId="0" xfId="3" applyFill="1" applyProtection="1">
      <protection locked="0"/>
    </xf>
    <xf numFmtId="0" fontId="7" fillId="2" borderId="0" xfId="3" applyFont="1" applyFill="1" applyAlignment="1" applyProtection="1">
      <alignment horizontal="left" vertical="center" wrapText="1"/>
      <protection locked="0"/>
    </xf>
    <xf numFmtId="0" fontId="4" fillId="2" borderId="0" xfId="3" applyFill="1" applyAlignment="1" applyProtection="1">
      <alignment horizontal="right"/>
      <protection locked="0"/>
    </xf>
    <xf numFmtId="0" fontId="12" fillId="2" borderId="0" xfId="3" applyFont="1" applyFill="1" applyProtection="1">
      <protection locked="0"/>
    </xf>
    <xf numFmtId="0" fontId="11" fillId="2" borderId="0" xfId="3" applyFont="1" applyFill="1" applyProtection="1">
      <protection locked="0"/>
    </xf>
    <xf numFmtId="0" fontId="7" fillId="2" borderId="0" xfId="3" applyFont="1" applyFill="1" applyAlignment="1" applyProtection="1">
      <alignment horizontal="center" vertical="center"/>
      <protection locked="0"/>
    </xf>
    <xf numFmtId="0" fontId="13" fillId="3" borderId="21" xfId="3" applyFont="1" applyFill="1" applyBorder="1" applyAlignment="1" applyProtection="1">
      <alignment horizontal="center" vertical="center"/>
      <protection locked="0"/>
    </xf>
    <xf numFmtId="0" fontId="13" fillId="3" borderId="18" xfId="3" applyFont="1" applyFill="1" applyBorder="1" applyAlignment="1" applyProtection="1">
      <alignment horizontal="center" vertical="center"/>
      <protection locked="0"/>
    </xf>
    <xf numFmtId="0" fontId="16" fillId="3" borderId="20" xfId="3" applyFont="1" applyFill="1" applyBorder="1" applyAlignment="1" applyProtection="1">
      <alignment horizontal="center" vertical="center"/>
      <protection locked="0"/>
    </xf>
    <xf numFmtId="0" fontId="16" fillId="3" borderId="24" xfId="3" applyFont="1" applyFill="1" applyBorder="1" applyAlignment="1" applyProtection="1">
      <alignment horizontal="center" vertical="center"/>
      <protection locked="0"/>
    </xf>
    <xf numFmtId="4" fontId="7" fillId="2" borderId="0" xfId="3" applyNumberFormat="1" applyFont="1" applyFill="1" applyProtection="1">
      <protection locked="0"/>
    </xf>
    <xf numFmtId="0" fontId="16" fillId="4" borderId="3" xfId="3" applyFont="1" applyFill="1" applyBorder="1" applyAlignment="1" applyProtection="1">
      <alignment horizontal="center" vertical="center" wrapText="1"/>
      <protection locked="0"/>
    </xf>
    <xf numFmtId="166" fontId="16" fillId="4" borderId="4" xfId="3" applyNumberFormat="1" applyFont="1" applyFill="1" applyBorder="1" applyAlignment="1" applyProtection="1">
      <alignment horizontal="center" vertical="center"/>
      <protection locked="0"/>
    </xf>
    <xf numFmtId="10" fontId="16" fillId="4" borderId="4" xfId="3" applyNumberFormat="1" applyFont="1" applyFill="1" applyBorder="1" applyAlignment="1" applyProtection="1">
      <alignment horizontal="center" vertical="center"/>
      <protection locked="0"/>
    </xf>
    <xf numFmtId="10" fontId="16" fillId="4" borderId="5" xfId="3" applyNumberFormat="1" applyFont="1" applyFill="1" applyBorder="1" applyAlignment="1" applyProtection="1">
      <alignment horizontal="center" vertical="center"/>
      <protection locked="0"/>
    </xf>
    <xf numFmtId="0" fontId="17" fillId="8" borderId="3" xfId="3" applyFont="1" applyFill="1" applyBorder="1" applyAlignment="1" applyProtection="1">
      <alignment horizontal="center" vertical="center"/>
      <protection locked="0"/>
    </xf>
    <xf numFmtId="166" fontId="17" fillId="8" borderId="4" xfId="3" applyNumberFormat="1" applyFont="1" applyFill="1" applyBorder="1" applyAlignment="1" applyProtection="1">
      <alignment horizontal="center" vertical="center"/>
      <protection locked="0"/>
    </xf>
    <xf numFmtId="10" fontId="17" fillId="0" borderId="4" xfId="3" applyNumberFormat="1" applyFont="1" applyBorder="1" applyAlignment="1" applyProtection="1">
      <alignment horizontal="center" vertical="center"/>
      <protection locked="0"/>
    </xf>
    <xf numFmtId="166" fontId="15" fillId="0" borderId="4" xfId="2" applyNumberFormat="1" applyFont="1" applyFill="1" applyBorder="1" applyAlignment="1" applyProtection="1">
      <alignment horizontal="center" vertical="center"/>
      <protection locked="0"/>
    </xf>
    <xf numFmtId="10" fontId="17" fillId="0" borderId="5" xfId="3" applyNumberFormat="1" applyFont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16" fillId="4" borderId="3" xfId="3" applyFont="1" applyFill="1" applyBorder="1" applyAlignment="1" applyProtection="1">
      <alignment horizontal="center" vertical="center"/>
      <protection locked="0"/>
    </xf>
    <xf numFmtId="166" fontId="16" fillId="4" borderId="15" xfId="3" applyNumberFormat="1" applyFont="1" applyFill="1" applyBorder="1" applyAlignment="1" applyProtection="1">
      <alignment horizontal="center" vertical="center"/>
      <protection locked="0"/>
    </xf>
    <xf numFmtId="166" fontId="14" fillId="8" borderId="3" xfId="3" applyNumberFormat="1" applyFont="1" applyFill="1" applyBorder="1" applyAlignment="1" applyProtection="1">
      <alignment horizontal="center" vertical="center"/>
      <protection locked="0"/>
    </xf>
    <xf numFmtId="166" fontId="15" fillId="8" borderId="15" xfId="3" applyNumberFormat="1" applyFont="1" applyFill="1" applyBorder="1" applyAlignment="1" applyProtection="1">
      <alignment horizontal="center" vertical="center"/>
      <protection locked="0"/>
    </xf>
    <xf numFmtId="166" fontId="15" fillId="8" borderId="4" xfId="3" applyNumberFormat="1" applyFont="1" applyFill="1" applyBorder="1" applyAlignment="1" applyProtection="1">
      <alignment horizontal="center" vertical="center"/>
      <protection locked="0"/>
    </xf>
    <xf numFmtId="0" fontId="16" fillId="4" borderId="16" xfId="3" applyFont="1" applyFill="1" applyBorder="1" applyAlignment="1" applyProtection="1">
      <alignment horizontal="center" vertical="center"/>
      <protection locked="0"/>
    </xf>
    <xf numFmtId="166" fontId="16" fillId="4" borderId="7" xfId="3" applyNumberFormat="1" applyFont="1" applyFill="1" applyBorder="1" applyAlignment="1" applyProtection="1">
      <alignment horizontal="center" vertical="center"/>
      <protection locked="0"/>
    </xf>
    <xf numFmtId="10" fontId="16" fillId="4" borderId="7" xfId="3" applyNumberFormat="1" applyFont="1" applyFill="1" applyBorder="1" applyAlignment="1" applyProtection="1">
      <alignment horizontal="center" vertical="center"/>
      <protection locked="0"/>
    </xf>
    <xf numFmtId="10" fontId="16" fillId="4" borderId="8" xfId="3" applyNumberFormat="1" applyFont="1" applyFill="1" applyBorder="1" applyAlignment="1" applyProtection="1">
      <alignment horizontal="center" vertical="center"/>
      <protection locked="0"/>
    </xf>
    <xf numFmtId="0" fontId="19" fillId="2" borderId="0" xfId="3" applyFont="1" applyFill="1" applyAlignment="1" applyProtection="1">
      <alignment vertical="top"/>
      <protection locked="0"/>
    </xf>
    <xf numFmtId="166" fontId="2" fillId="2" borderId="0" xfId="3" applyNumberFormat="1" applyFont="1" applyFill="1" applyAlignment="1" applyProtection="1">
      <alignment horizontal="right" vertical="center"/>
      <protection locked="0"/>
    </xf>
    <xf numFmtId="10" fontId="2" fillId="2" borderId="0" xfId="3" applyNumberFormat="1" applyFont="1" applyFill="1" applyAlignment="1" applyProtection="1">
      <alignment horizontal="right" vertical="center"/>
      <protection locked="0"/>
    </xf>
    <xf numFmtId="164" fontId="2" fillId="2" borderId="0" xfId="2" applyFont="1" applyFill="1" applyBorder="1" applyAlignment="1" applyProtection="1">
      <alignment horizontal="right" vertical="center"/>
      <protection locked="0"/>
    </xf>
    <xf numFmtId="0" fontId="18" fillId="2" borderId="0" xfId="3" applyFont="1" applyFill="1" applyProtection="1">
      <protection locked="0"/>
    </xf>
    <xf numFmtId="14" fontId="22" fillId="8" borderId="4" xfId="3" applyNumberFormat="1" applyFont="1" applyFill="1" applyBorder="1" applyAlignment="1" applyProtection="1">
      <alignment horizontal="center" vertical="center"/>
      <protection locked="0"/>
    </xf>
    <xf numFmtId="166" fontId="10" fillId="2" borderId="0" xfId="3" applyNumberFormat="1" applyFont="1" applyFill="1" applyAlignment="1" applyProtection="1">
      <alignment horizontal="center" vertical="center"/>
      <protection locked="0"/>
    </xf>
    <xf numFmtId="0" fontId="1" fillId="2" borderId="0" xfId="3" applyFont="1" applyFill="1" applyProtection="1">
      <protection locked="0"/>
    </xf>
    <xf numFmtId="0" fontId="13" fillId="3" borderId="21" xfId="3" applyFont="1" applyFill="1" applyBorder="1" applyAlignment="1" applyProtection="1">
      <alignment horizontal="center" vertical="center" wrapText="1"/>
      <protection locked="0"/>
    </xf>
    <xf numFmtId="0" fontId="13" fillId="3" borderId="18" xfId="3" applyFont="1" applyFill="1" applyBorder="1" applyAlignment="1" applyProtection="1">
      <alignment horizontal="center" vertical="center" wrapText="1"/>
      <protection locked="0"/>
    </xf>
    <xf numFmtId="0" fontId="14" fillId="8" borderId="3" xfId="3" applyFont="1" applyFill="1" applyBorder="1" applyAlignment="1" applyProtection="1">
      <alignment horizontal="center" vertical="center"/>
      <protection locked="0"/>
    </xf>
    <xf numFmtId="166" fontId="15" fillId="2" borderId="4" xfId="3" applyNumberFormat="1" applyFont="1" applyFill="1" applyBorder="1" applyAlignment="1" applyProtection="1">
      <alignment horizontal="center" vertical="center"/>
      <protection locked="0"/>
    </xf>
    <xf numFmtId="0" fontId="14" fillId="8" borderId="15" xfId="3" applyFont="1" applyFill="1" applyBorder="1" applyAlignment="1" applyProtection="1">
      <alignment horizontal="center" vertical="center"/>
      <protection locked="0"/>
    </xf>
    <xf numFmtId="166" fontId="16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16" fillId="2" borderId="17" xfId="0" applyFont="1" applyFill="1" applyBorder="1" applyAlignment="1" applyProtection="1">
      <alignment horizontal="center" vertical="center" wrapText="1"/>
      <protection locked="0"/>
    </xf>
    <xf numFmtId="0" fontId="16" fillId="4" borderId="6" xfId="3" applyFont="1" applyFill="1" applyBorder="1" applyAlignment="1" applyProtection="1">
      <alignment horizontal="center" vertical="center"/>
      <protection locked="0"/>
    </xf>
    <xf numFmtId="0" fontId="10" fillId="2" borderId="0" xfId="3" applyFont="1" applyFill="1" applyProtection="1">
      <protection locked="0"/>
    </xf>
    <xf numFmtId="0" fontId="10" fillId="3" borderId="4" xfId="3" applyFont="1" applyFill="1" applyBorder="1" applyAlignment="1">
      <alignment horizontal="center" vertical="center"/>
    </xf>
    <xf numFmtId="0" fontId="11" fillId="2" borderId="4" xfId="3" applyFont="1" applyFill="1" applyBorder="1" applyAlignment="1">
      <alignment horizontal="center" vertical="center"/>
    </xf>
    <xf numFmtId="0" fontId="14" fillId="0" borderId="4" xfId="3" applyFont="1" applyBorder="1" applyAlignment="1">
      <alignment horizontal="center" vertical="center"/>
    </xf>
    <xf numFmtId="0" fontId="10" fillId="2" borderId="4" xfId="3" applyFont="1" applyFill="1" applyBorder="1" applyAlignment="1">
      <alignment horizontal="center" vertical="center"/>
    </xf>
    <xf numFmtId="0" fontId="23" fillId="0" borderId="0" xfId="4"/>
    <xf numFmtId="0" fontId="10" fillId="2" borderId="0" xfId="3" applyFont="1" applyFill="1" applyAlignment="1" applyProtection="1">
      <alignment horizontal="center" vertical="center" wrapText="1"/>
      <protection locked="0"/>
    </xf>
    <xf numFmtId="166" fontId="7" fillId="2" borderId="4" xfId="3" applyNumberFormat="1" applyFont="1" applyFill="1" applyBorder="1" applyAlignment="1">
      <alignment horizontal="center" vertical="center"/>
    </xf>
    <xf numFmtId="0" fontId="7" fillId="2" borderId="4" xfId="3" applyFont="1" applyFill="1" applyBorder="1" applyAlignment="1">
      <alignment horizontal="center" vertical="center"/>
    </xf>
    <xf numFmtId="0" fontId="10" fillId="3" borderId="4" xfId="3" applyFont="1" applyFill="1" applyBorder="1" applyAlignment="1">
      <alignment horizontal="center" vertical="center"/>
    </xf>
    <xf numFmtId="0" fontId="13" fillId="3" borderId="22" xfId="3" applyFont="1" applyFill="1" applyBorder="1" applyAlignment="1" applyProtection="1">
      <alignment horizontal="center" vertical="center"/>
      <protection locked="0"/>
    </xf>
    <xf numFmtId="0" fontId="11" fillId="3" borderId="22" xfId="0" applyFont="1" applyFill="1" applyBorder="1" applyAlignment="1" applyProtection="1">
      <alignment horizontal="center" vertical="center"/>
      <protection locked="0"/>
    </xf>
    <xf numFmtId="0" fontId="13" fillId="3" borderId="23" xfId="3" applyFont="1" applyFill="1" applyBorder="1" applyAlignment="1" applyProtection="1">
      <alignment horizontal="center" vertical="center" wrapText="1"/>
      <protection locked="0"/>
    </xf>
    <xf numFmtId="0" fontId="13" fillId="3" borderId="19" xfId="3" applyFont="1" applyFill="1" applyBorder="1" applyAlignment="1" applyProtection="1">
      <alignment horizontal="center" vertical="center" wrapText="1"/>
      <protection locked="0"/>
    </xf>
    <xf numFmtId="166" fontId="16" fillId="4" borderId="7" xfId="3" applyNumberFormat="1" applyFont="1" applyFill="1" applyBorder="1" applyAlignment="1" applyProtection="1">
      <alignment horizontal="center" vertical="center"/>
      <protection locked="0"/>
    </xf>
    <xf numFmtId="0" fontId="11" fillId="4" borderId="7" xfId="0" applyFont="1" applyFill="1" applyBorder="1" applyAlignment="1" applyProtection="1">
      <alignment horizontal="center" vertical="center"/>
      <protection locked="0"/>
    </xf>
    <xf numFmtId="0" fontId="11" fillId="4" borderId="8" xfId="0" applyFont="1" applyFill="1" applyBorder="1" applyAlignment="1" applyProtection="1">
      <alignment horizontal="center" vertical="center"/>
      <protection locked="0"/>
    </xf>
    <xf numFmtId="0" fontId="5" fillId="2" borderId="1" xfId="3" applyFont="1" applyFill="1" applyBorder="1" applyAlignment="1" applyProtection="1">
      <alignment horizontal="center" vertical="center" wrapText="1"/>
      <protection locked="0"/>
    </xf>
    <xf numFmtId="0" fontId="5" fillId="2" borderId="2" xfId="3" applyFont="1" applyFill="1" applyBorder="1" applyAlignment="1" applyProtection="1">
      <alignment horizontal="center" vertical="center" wrapText="1"/>
      <protection locked="0"/>
    </xf>
    <xf numFmtId="0" fontId="5" fillId="2" borderId="15" xfId="3" applyFont="1" applyFill="1" applyBorder="1" applyAlignment="1" applyProtection="1">
      <alignment horizontal="center" vertical="center" wrapText="1"/>
      <protection locked="0"/>
    </xf>
    <xf numFmtId="0" fontId="5" fillId="2" borderId="9" xfId="3" applyFont="1" applyFill="1" applyBorder="1" applyAlignment="1" applyProtection="1">
      <alignment horizontal="center" vertical="center" wrapText="1"/>
      <protection locked="0"/>
    </xf>
    <xf numFmtId="0" fontId="5" fillId="2" borderId="10" xfId="3" applyFont="1" applyFill="1" applyBorder="1" applyAlignment="1" applyProtection="1">
      <alignment horizontal="center" vertical="center" wrapText="1"/>
      <protection locked="0"/>
    </xf>
    <xf numFmtId="0" fontId="5" fillId="2" borderId="11" xfId="3" applyFont="1" applyFill="1" applyBorder="1" applyAlignment="1" applyProtection="1">
      <alignment horizontal="center" vertical="center" wrapText="1"/>
      <protection locked="0"/>
    </xf>
    <xf numFmtId="0" fontId="5" fillId="2" borderId="12" xfId="3" applyFont="1" applyFill="1" applyBorder="1" applyAlignment="1" applyProtection="1">
      <alignment horizontal="center" vertical="center" wrapText="1"/>
      <protection locked="0"/>
    </xf>
    <xf numFmtId="0" fontId="5" fillId="2" borderId="13" xfId="3" applyFont="1" applyFill="1" applyBorder="1" applyAlignment="1" applyProtection="1">
      <alignment horizontal="center" vertical="center" wrapText="1"/>
      <protection locked="0"/>
    </xf>
    <xf numFmtId="0" fontId="5" fillId="2" borderId="14" xfId="3" applyFont="1" applyFill="1" applyBorder="1" applyAlignment="1" applyProtection="1">
      <alignment horizontal="center" vertical="center" wrapText="1"/>
      <protection locked="0"/>
    </xf>
    <xf numFmtId="0" fontId="4" fillId="2" borderId="1" xfId="3" applyFill="1" applyBorder="1" applyAlignment="1" applyProtection="1">
      <alignment horizontal="center" vertical="center" wrapText="1"/>
      <protection locked="0"/>
    </xf>
    <xf numFmtId="0" fontId="4" fillId="2" borderId="2" xfId="3" applyFill="1" applyBorder="1" applyAlignment="1" applyProtection="1">
      <alignment horizontal="center" vertical="center" wrapText="1"/>
      <protection locked="0"/>
    </xf>
    <xf numFmtId="0" fontId="4" fillId="2" borderId="15" xfId="3" applyFill="1" applyBorder="1" applyAlignment="1" applyProtection="1">
      <alignment horizontal="center" vertical="center" wrapText="1"/>
      <protection locked="0"/>
    </xf>
    <xf numFmtId="0" fontId="13" fillId="3" borderId="22" xfId="3" applyFont="1" applyFill="1" applyBorder="1" applyAlignment="1" applyProtection="1">
      <alignment horizontal="center" vertical="center" wrapText="1"/>
      <protection locked="0"/>
    </xf>
    <xf numFmtId="0" fontId="13" fillId="3" borderId="25" xfId="3" applyFont="1" applyFill="1" applyBorder="1" applyAlignment="1" applyProtection="1">
      <alignment horizontal="center" vertical="center"/>
      <protection locked="0"/>
    </xf>
    <xf numFmtId="3" fontId="0" fillId="7" borderId="4" xfId="0" applyNumberFormat="1" applyFill="1" applyBorder="1" applyAlignment="1" applyProtection="1">
      <alignment horizontal="center" vertical="center"/>
      <protection locked="0"/>
    </xf>
    <xf numFmtId="3" fontId="0" fillId="0" borderId="4" xfId="0" applyNumberFormat="1" applyBorder="1" applyAlignment="1" applyProtection="1">
      <alignment horizontal="center" vertical="center"/>
      <protection locked="0"/>
    </xf>
    <xf numFmtId="0" fontId="0" fillId="7" borderId="4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1" fillId="5" borderId="4" xfId="0" applyFont="1" applyFill="1" applyBorder="1" applyAlignment="1">
      <alignment horizontal="center" vertical="center"/>
    </xf>
    <xf numFmtId="14" fontId="0" fillId="0" borderId="4" xfId="0" applyNumberFormat="1" applyBorder="1" applyAlignment="1" applyProtection="1">
      <alignment horizontal="center" vertical="center"/>
      <protection locked="0"/>
    </xf>
    <xf numFmtId="166" fontId="21" fillId="0" borderId="4" xfId="0" applyNumberFormat="1" applyFont="1" applyBorder="1" applyAlignment="1">
      <alignment horizontal="center" vertical="center"/>
    </xf>
    <xf numFmtId="0" fontId="21" fillId="2" borderId="4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166" fontId="0" fillId="0" borderId="4" xfId="0" applyNumberFormat="1" applyBorder="1" applyAlignment="1">
      <alignment horizontal="center" vertical="center"/>
    </xf>
    <xf numFmtId="0" fontId="21" fillId="5" borderId="1" xfId="0" applyFont="1" applyFill="1" applyBorder="1" applyAlignment="1">
      <alignment horizontal="center" vertical="center"/>
    </xf>
    <xf numFmtId="0" fontId="21" fillId="5" borderId="15" xfId="0" applyFont="1" applyFill="1" applyBorder="1" applyAlignment="1">
      <alignment horizontal="center" vertical="center"/>
    </xf>
    <xf numFmtId="166" fontId="21" fillId="0" borderId="1" xfId="0" applyNumberFormat="1" applyFont="1" applyBorder="1" applyAlignment="1">
      <alignment horizontal="center" vertical="center"/>
    </xf>
    <xf numFmtId="166" fontId="21" fillId="0" borderId="15" xfId="0" applyNumberFormat="1" applyFont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</cellXfs>
  <cellStyles count="5">
    <cellStyle name="Euro" xfId="1" xr:uid="{00000000-0005-0000-0000-000000000000}"/>
    <cellStyle name="Lien hypertexte" xfId="4" builtinId="8"/>
    <cellStyle name="Milliers" xfId="2" builtinId="3"/>
    <cellStyle name="Normal" xfId="0" builtinId="0"/>
    <cellStyle name="Normal 2" xfId="3" xr:uid="{00000000-0005-0000-0000-000003000000}"/>
  </cellStyles>
  <dxfs count="12"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2499465926084170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1924050</xdr:colOff>
      <xdr:row>1</xdr:row>
      <xdr:rowOff>142875</xdr:rowOff>
    </xdr:from>
    <xdr:to>
      <xdr:col>4</xdr:col>
      <xdr:colOff>293846</xdr:colOff>
      <xdr:row>6</xdr:row>
      <xdr:rowOff>72390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74314D9-E3D6-4AD7-AA24-1D97646C46F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105025" y="304800"/>
          <a:ext cx="3694271" cy="834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733425</xdr:colOff>
      <xdr:row>1</xdr:row>
      <xdr:rowOff>133350</xdr:rowOff>
    </xdr:from>
    <xdr:to>
      <xdr:col>7</xdr:col>
      <xdr:colOff>280035</xdr:colOff>
      <xdr:row>6</xdr:row>
      <xdr:rowOff>101976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9C5B9B55-9620-48DE-BE11-8233B5360A7E}"/>
            </a:ext>
            <a:ext uri="{147F2762-F138-4A5C-976F-8EAC2B608ADB}">
              <a16:predDERef xmlns:a16="http://schemas.microsoft.com/office/drawing/2014/main" pred="{174314D9-E3D6-4AD7-AA24-1D97646C46F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390"/>
        <a:stretch/>
      </xdr:blipFill>
      <xdr:spPr bwMode="auto">
        <a:xfrm>
          <a:off x="6238875" y="295275"/>
          <a:ext cx="2956560" cy="8735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insee.fr/fr/statistiques/serie/00000863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BA17E-9C4D-4716-82A2-8B1DF2FE8D7F}">
  <sheetPr>
    <tabColor rgb="FF92D050"/>
    <pageSetUpPr fitToPage="1"/>
  </sheetPr>
  <dimension ref="A1:M46"/>
  <sheetViews>
    <sheetView topLeftCell="A6" zoomScaleNormal="100" zoomScaleSheetLayoutView="80" workbookViewId="0">
      <selection activeCell="M6" sqref="M6"/>
    </sheetView>
  </sheetViews>
  <sheetFormatPr baseColWidth="10" defaultColWidth="11.42578125" defaultRowHeight="12.75" x14ac:dyDescent="0.2"/>
  <cols>
    <col min="1" max="1" width="2.7109375" style="15" customWidth="1"/>
    <col min="2" max="2" width="49.42578125" style="15" customWidth="1"/>
    <col min="3" max="3" width="20.7109375" style="15" customWidth="1"/>
    <col min="4" max="4" width="9.7109375" style="15" customWidth="1"/>
    <col min="5" max="5" width="20.7109375" style="15" customWidth="1"/>
    <col min="6" max="6" width="9.7109375" style="15" customWidth="1"/>
    <col min="7" max="7" width="20.7109375" style="15" customWidth="1"/>
    <col min="8" max="8" width="9.7109375" style="15" customWidth="1"/>
    <col min="9" max="9" width="20.7109375" style="15" customWidth="1"/>
    <col min="10" max="10" width="9.7109375" style="15" customWidth="1"/>
    <col min="11" max="16384" width="11.42578125" style="15"/>
  </cols>
  <sheetData>
    <row r="1" spans="1:10" x14ac:dyDescent="0.2">
      <c r="B1" s="16"/>
    </row>
    <row r="5" spans="1:10" ht="6" customHeight="1" x14ac:dyDescent="0.2"/>
    <row r="6" spans="1:10" ht="27" customHeight="1" x14ac:dyDescent="0.2"/>
    <row r="7" spans="1:10" ht="23.25" customHeight="1" x14ac:dyDescent="0.2"/>
    <row r="8" spans="1:10" ht="36" customHeight="1" x14ac:dyDescent="0.2">
      <c r="B8" s="87" t="s">
        <v>0</v>
      </c>
      <c r="C8" s="88"/>
      <c r="D8" s="88"/>
      <c r="E8" s="88"/>
      <c r="F8" s="88"/>
      <c r="G8" s="88"/>
      <c r="H8" s="88"/>
      <c r="I8" s="88"/>
      <c r="J8" s="89"/>
    </row>
    <row r="9" spans="1:10" ht="15.75" x14ac:dyDescent="0.2">
      <c r="B9" s="17"/>
      <c r="C9" s="18"/>
      <c r="D9" s="18"/>
      <c r="E9" s="18"/>
      <c r="F9" s="18"/>
      <c r="G9" s="18"/>
      <c r="H9" s="18"/>
    </row>
    <row r="10" spans="1:10" ht="15.75" x14ac:dyDescent="0.25">
      <c r="B10" s="19"/>
    </row>
    <row r="11" spans="1:10" ht="9.75" customHeight="1" x14ac:dyDescent="0.2">
      <c r="B11" s="20" t="s">
        <v>1</v>
      </c>
      <c r="C11" s="90"/>
      <c r="D11" s="91"/>
      <c r="E11" s="91"/>
      <c r="F11" s="91"/>
      <c r="G11" s="91"/>
      <c r="H11" s="91"/>
      <c r="I11" s="91"/>
      <c r="J11" s="92"/>
    </row>
    <row r="12" spans="1:10" x14ac:dyDescent="0.2">
      <c r="B12" s="21"/>
      <c r="C12" s="93"/>
      <c r="D12" s="94"/>
      <c r="E12" s="94"/>
      <c r="F12" s="94"/>
      <c r="G12" s="94"/>
      <c r="H12" s="94"/>
      <c r="I12" s="94"/>
      <c r="J12" s="95"/>
    </row>
    <row r="13" spans="1:10" ht="19.5" customHeight="1" x14ac:dyDescent="0.2">
      <c r="B13" s="20" t="s">
        <v>2</v>
      </c>
      <c r="C13" s="87"/>
      <c r="D13" s="88"/>
      <c r="E13" s="88"/>
      <c r="F13" s="88"/>
      <c r="G13" s="88"/>
      <c r="H13" s="88"/>
      <c r="I13" s="88"/>
      <c r="J13" s="89"/>
    </row>
    <row r="14" spans="1:10" ht="18" customHeight="1" x14ac:dyDescent="0.2">
      <c r="B14" s="22"/>
      <c r="C14" s="23"/>
      <c r="D14" s="23"/>
      <c r="E14" s="23"/>
      <c r="F14" s="23"/>
      <c r="G14" s="23"/>
      <c r="H14" s="23"/>
    </row>
    <row r="15" spans="1:10" s="24" customFormat="1" ht="15.75" x14ac:dyDescent="0.2">
      <c r="A15" s="15"/>
      <c r="B15" s="20" t="s">
        <v>3</v>
      </c>
      <c r="C15" s="96" t="s">
        <v>4</v>
      </c>
      <c r="D15" s="97"/>
      <c r="E15" s="97"/>
      <c r="F15" s="97"/>
      <c r="G15" s="97"/>
      <c r="H15" s="97"/>
      <c r="I15" s="97"/>
      <c r="J15" s="98"/>
    </row>
    <row r="16" spans="1:10" ht="18" x14ac:dyDescent="0.2">
      <c r="B16" s="22"/>
      <c r="C16" s="25"/>
      <c r="D16" s="25"/>
      <c r="E16" s="25"/>
      <c r="F16" s="25"/>
      <c r="G16" s="25"/>
      <c r="H16" s="25"/>
    </row>
    <row r="17" spans="1:13" ht="15.75" x14ac:dyDescent="0.25">
      <c r="A17" s="24"/>
      <c r="B17" s="19"/>
      <c r="C17" s="26"/>
      <c r="D17" s="24"/>
      <c r="E17" s="24"/>
      <c r="F17" s="24"/>
      <c r="G17" s="24"/>
      <c r="H17" s="26"/>
    </row>
    <row r="18" spans="1:13" ht="15.75" x14ac:dyDescent="0.25">
      <c r="B18" s="27" t="s">
        <v>5</v>
      </c>
    </row>
    <row r="19" spans="1:13" ht="15" thickBot="1" x14ac:dyDescent="0.25">
      <c r="A19" s="28"/>
      <c r="B19" s="28"/>
      <c r="C19" s="28"/>
      <c r="D19" s="28"/>
      <c r="E19" s="28"/>
      <c r="F19" s="28"/>
      <c r="G19" s="28"/>
      <c r="H19" s="28"/>
      <c r="I19" s="28"/>
      <c r="J19" s="28"/>
    </row>
    <row r="20" spans="1:13" s="29" customFormat="1" ht="39" customHeight="1" thickBot="1" x14ac:dyDescent="0.3">
      <c r="B20" s="30" t="s">
        <v>6</v>
      </c>
      <c r="C20" s="80" t="str">
        <f>IF(E36="","",YEAR(E36))</f>
        <v/>
      </c>
      <c r="D20" s="80"/>
      <c r="E20" s="99" t="str">
        <f>IF(C20="","",C20+1)</f>
        <v/>
      </c>
      <c r="F20" s="80"/>
      <c r="G20" s="99" t="str">
        <f>IF(E20="","",E20+1)</f>
        <v/>
      </c>
      <c r="H20" s="80"/>
      <c r="I20" s="80" t="s">
        <v>7</v>
      </c>
      <c r="J20" s="100"/>
    </row>
    <row r="21" spans="1:13" ht="21.95" customHeight="1" x14ac:dyDescent="0.2">
      <c r="B21" s="31" t="s">
        <v>8</v>
      </c>
      <c r="C21" s="32" t="s">
        <v>9</v>
      </c>
      <c r="D21" s="32" t="s">
        <v>10</v>
      </c>
      <c r="E21" s="32" t="s">
        <v>9</v>
      </c>
      <c r="F21" s="32" t="s">
        <v>10</v>
      </c>
      <c r="G21" s="32" t="s">
        <v>9</v>
      </c>
      <c r="H21" s="32" t="s">
        <v>10</v>
      </c>
      <c r="I21" s="32" t="s">
        <v>9</v>
      </c>
      <c r="J21" s="33" t="s">
        <v>10</v>
      </c>
      <c r="K21" s="34"/>
    </row>
    <row r="22" spans="1:13" ht="20.100000000000001" customHeight="1" x14ac:dyDescent="0.2">
      <c r="B22" s="35" t="s">
        <v>11</v>
      </c>
      <c r="C22" s="36">
        <f>IF((C23+C28+C31)&gt;(C41*0.6),(C41-C23-C28-C31),C41*0.4)</f>
        <v>0</v>
      </c>
      <c r="D22" s="37">
        <f>IF(C22=0,0,C22/C34)</f>
        <v>0</v>
      </c>
      <c r="E22" s="36">
        <f>IF((E23+E28+E31)&gt;(E41*0.6),(E41-E23-E28-E31),E41*0.4)</f>
        <v>0</v>
      </c>
      <c r="F22" s="37">
        <f>IF(E22=0,0,E22/E34)</f>
        <v>0</v>
      </c>
      <c r="G22" s="36">
        <f>IF((G23+G28+G31)&gt;(G41*0.6),(G41-G23-G28-G31),G41*0.4)</f>
        <v>0</v>
      </c>
      <c r="H22" s="37">
        <f>IF(G22=0,0,G22/G34)</f>
        <v>0</v>
      </c>
      <c r="I22" s="36">
        <f>IF((I23+I28+I31)&gt;(I41*0.6),(I41-I23-I28-I31),I41*0.4)</f>
        <v>0</v>
      </c>
      <c r="J22" s="38">
        <f>IF(I22=0,0,I22/I34)</f>
        <v>0</v>
      </c>
    </row>
    <row r="23" spans="1:13" ht="20.100000000000001" customHeight="1" x14ac:dyDescent="0.2">
      <c r="B23" s="35" t="s">
        <v>12</v>
      </c>
      <c r="C23" s="36">
        <f>SUM(C24:C27)</f>
        <v>0</v>
      </c>
      <c r="D23" s="37">
        <f>IF(C23=0,0,C23/C34)</f>
        <v>0</v>
      </c>
      <c r="E23" s="36">
        <f>SUM(E24:E27)</f>
        <v>0</v>
      </c>
      <c r="F23" s="37">
        <f>IF(E23=0,0,E23/E34)</f>
        <v>0</v>
      </c>
      <c r="G23" s="36">
        <f>SUM(G24:G27)</f>
        <v>0</v>
      </c>
      <c r="H23" s="37">
        <f>IF(G23=0,0,G23/G34)</f>
        <v>0</v>
      </c>
      <c r="I23" s="36">
        <f>SUM(I24:I27)</f>
        <v>0</v>
      </c>
      <c r="J23" s="38">
        <f>IF(I23=0,0,I23/I34)</f>
        <v>0</v>
      </c>
    </row>
    <row r="24" spans="1:13" ht="14.25" x14ac:dyDescent="0.2">
      <c r="B24" s="39" t="s">
        <v>13</v>
      </c>
      <c r="C24" s="40"/>
      <c r="D24" s="41" t="str">
        <f>IF(C24="","",C24/$C$34)</f>
        <v/>
      </c>
      <c r="E24" s="40"/>
      <c r="F24" s="41" t="str">
        <f>IF(E24="","",E24/$E$34)</f>
        <v/>
      </c>
      <c r="G24" s="40"/>
      <c r="H24" s="41" t="str">
        <f>IF(G24="","",G24/$G$34)</f>
        <v/>
      </c>
      <c r="I24" s="42">
        <f>C24+E24+G24</f>
        <v>0</v>
      </c>
      <c r="J24" s="43" t="e">
        <f>IF(I24="","",I24/$I$34)</f>
        <v>#DIV/0!</v>
      </c>
    </row>
    <row r="25" spans="1:13" ht="15" x14ac:dyDescent="0.25">
      <c r="B25" s="39" t="s">
        <v>14</v>
      </c>
      <c r="C25" s="40"/>
      <c r="D25" s="41" t="str">
        <f t="shared" ref="D25:D32" si="0">IF(C25="","",C25/$C$34)</f>
        <v/>
      </c>
      <c r="E25" s="40"/>
      <c r="F25" s="41" t="str">
        <f t="shared" ref="F25:F30" si="1">IF(E25="","",E25/$E$34)</f>
        <v/>
      </c>
      <c r="G25" s="40"/>
      <c r="H25" s="41" t="str">
        <f t="shared" ref="H25:H32" si="2">IF(G25="","",G25/$G$34)</f>
        <v/>
      </c>
      <c r="I25" s="42">
        <f t="shared" ref="I25:I27" si="3">C25+E25+G25</f>
        <v>0</v>
      </c>
      <c r="J25" s="43" t="e">
        <f t="shared" ref="J25:J27" si="4">IF(I25="","",I25/$I$34)</f>
        <v>#DIV/0!</v>
      </c>
      <c r="K25" s="44"/>
    </row>
    <row r="26" spans="1:13" ht="14.25" x14ac:dyDescent="0.2">
      <c r="B26" s="39" t="s">
        <v>15</v>
      </c>
      <c r="C26" s="40"/>
      <c r="D26" s="41" t="str">
        <f t="shared" si="0"/>
        <v/>
      </c>
      <c r="E26" s="40"/>
      <c r="F26" s="41" t="str">
        <f t="shared" si="1"/>
        <v/>
      </c>
      <c r="G26" s="40"/>
      <c r="H26" s="41" t="str">
        <f t="shared" si="2"/>
        <v/>
      </c>
      <c r="I26" s="42">
        <f t="shared" si="3"/>
        <v>0</v>
      </c>
      <c r="J26" s="43" t="e">
        <f t="shared" si="4"/>
        <v>#DIV/0!</v>
      </c>
    </row>
    <row r="27" spans="1:13" ht="14.25" x14ac:dyDescent="0.2">
      <c r="B27" s="39" t="s">
        <v>16</v>
      </c>
      <c r="C27" s="40"/>
      <c r="D27" s="41" t="str">
        <f t="shared" si="0"/>
        <v/>
      </c>
      <c r="E27" s="40"/>
      <c r="F27" s="41" t="str">
        <f t="shared" si="1"/>
        <v/>
      </c>
      <c r="G27" s="40"/>
      <c r="H27" s="41" t="str">
        <f t="shared" si="2"/>
        <v/>
      </c>
      <c r="I27" s="42">
        <f t="shared" si="3"/>
        <v>0</v>
      </c>
      <c r="J27" s="43" t="e">
        <f t="shared" si="4"/>
        <v>#DIV/0!</v>
      </c>
    </row>
    <row r="28" spans="1:13" ht="20.100000000000001" customHeight="1" x14ac:dyDescent="0.2">
      <c r="B28" s="45" t="s">
        <v>17</v>
      </c>
      <c r="C28" s="36">
        <f>SUM(C29:C30)</f>
        <v>0</v>
      </c>
      <c r="D28" s="37">
        <f>IF(C28=0,0,C28/C34)</f>
        <v>0</v>
      </c>
      <c r="E28" s="36">
        <f>SUM(E29:E30)</f>
        <v>0</v>
      </c>
      <c r="F28" s="37">
        <f>IF(E28=0,0,E28/E34)</f>
        <v>0</v>
      </c>
      <c r="G28" s="36">
        <f>SUM(G29:G30)</f>
        <v>0</v>
      </c>
      <c r="H28" s="37">
        <f>IF(G28=0,0,G28/G34)</f>
        <v>0</v>
      </c>
      <c r="I28" s="36">
        <f>SUM(I29:I30)</f>
        <v>0</v>
      </c>
      <c r="J28" s="38">
        <f>IF(I28=0,0,I28/I34)</f>
        <v>0</v>
      </c>
      <c r="M28" s="34"/>
    </row>
    <row r="29" spans="1:13" ht="14.25" x14ac:dyDescent="0.2">
      <c r="B29" s="39" t="s">
        <v>18</v>
      </c>
      <c r="C29" s="40"/>
      <c r="D29" s="41" t="str">
        <f t="shared" si="0"/>
        <v/>
      </c>
      <c r="E29" s="40"/>
      <c r="F29" s="41" t="str">
        <f t="shared" si="1"/>
        <v/>
      </c>
      <c r="G29" s="40"/>
      <c r="H29" s="41" t="str">
        <f t="shared" si="2"/>
        <v/>
      </c>
      <c r="I29" s="42">
        <f>C29+E29+G29</f>
        <v>0</v>
      </c>
      <c r="J29" s="43" t="e">
        <f>IF(I29="","",I29/$I$34)</f>
        <v>#DIV/0!</v>
      </c>
    </row>
    <row r="30" spans="1:13" ht="14.25" x14ac:dyDescent="0.2">
      <c r="B30" s="39" t="s">
        <v>18</v>
      </c>
      <c r="C30" s="40"/>
      <c r="D30" s="41" t="str">
        <f t="shared" si="0"/>
        <v/>
      </c>
      <c r="E30" s="40"/>
      <c r="F30" s="41" t="str">
        <f t="shared" si="1"/>
        <v/>
      </c>
      <c r="G30" s="40"/>
      <c r="H30" s="41" t="str">
        <f t="shared" si="2"/>
        <v/>
      </c>
      <c r="I30" s="42">
        <f>C30+E30+G30</f>
        <v>0</v>
      </c>
      <c r="J30" s="43" t="e">
        <f>IF(I30="","",I30/$I$34)</f>
        <v>#DIV/0!</v>
      </c>
    </row>
    <row r="31" spans="1:13" ht="20.100000000000001" customHeight="1" x14ac:dyDescent="0.2">
      <c r="B31" s="45" t="s">
        <v>19</v>
      </c>
      <c r="C31" s="46">
        <f>C32</f>
        <v>0</v>
      </c>
      <c r="D31" s="37">
        <f>IF(C31=0,0,C31/C34)</f>
        <v>0</v>
      </c>
      <c r="E31" s="46">
        <f>E32</f>
        <v>0</v>
      </c>
      <c r="F31" s="37">
        <f>IF(E31=0,0,E31/E34)</f>
        <v>0</v>
      </c>
      <c r="G31" s="36">
        <f>G32</f>
        <v>0</v>
      </c>
      <c r="H31" s="37">
        <f>IF(G31=0,0,G31/G34)</f>
        <v>0</v>
      </c>
      <c r="I31" s="36">
        <f>I32</f>
        <v>0</v>
      </c>
      <c r="J31" s="38">
        <f>IF(I31=0,0,I31/I34)</f>
        <v>0</v>
      </c>
      <c r="K31" s="34"/>
    </row>
    <row r="32" spans="1:13" ht="14.25" x14ac:dyDescent="0.2">
      <c r="B32" s="47" t="s">
        <v>18</v>
      </c>
      <c r="C32" s="48"/>
      <c r="D32" s="41" t="str">
        <f t="shared" si="0"/>
        <v/>
      </c>
      <c r="E32" s="49"/>
      <c r="F32" s="41" t="str">
        <f t="shared" ref="F32" si="5">IF(E32="","",E32/$E$34)</f>
        <v/>
      </c>
      <c r="G32" s="49"/>
      <c r="H32" s="41" t="str">
        <f t="shared" si="2"/>
        <v/>
      </c>
      <c r="I32" s="42">
        <f>C32+E32+G32</f>
        <v>0</v>
      </c>
      <c r="J32" s="43" t="e">
        <f>IF(I32="","",I32/$I$34)</f>
        <v>#DIV/0!</v>
      </c>
    </row>
    <row r="33" spans="1:11" ht="20.100000000000001" customHeight="1" x14ac:dyDescent="0.2">
      <c r="B33" s="45" t="s">
        <v>20</v>
      </c>
      <c r="C33" s="46">
        <f>C41-C22-C23-C28-C31</f>
        <v>0</v>
      </c>
      <c r="D33" s="37">
        <f>IF(C33=0,0,C33/C34)</f>
        <v>0</v>
      </c>
      <c r="E33" s="46">
        <f>E41-E22-E23-E28-E31</f>
        <v>0</v>
      </c>
      <c r="F33" s="37">
        <f>IF(E33=0,0,E33/E34)</f>
        <v>0</v>
      </c>
      <c r="G33" s="46">
        <f>G41-G22-G23-G28-G31</f>
        <v>0</v>
      </c>
      <c r="H33" s="37">
        <f>IF(G33=0,0,G33/G34)</f>
        <v>0</v>
      </c>
      <c r="I33" s="36">
        <f t="shared" ref="I33" si="6">ROUND(C33+E33+G33,2)</f>
        <v>0</v>
      </c>
      <c r="J33" s="38">
        <f>IF(I33=0,0,I33/I34)</f>
        <v>0</v>
      </c>
    </row>
    <row r="34" spans="1:11" ht="26.25" customHeight="1" thickBot="1" x14ac:dyDescent="0.25">
      <c r="B34" s="50" t="s">
        <v>21</v>
      </c>
      <c r="C34" s="51">
        <f>C22+C23+C28+C31+C33</f>
        <v>0</v>
      </c>
      <c r="D34" s="52">
        <f>D22+D23+D28+D31+D3+D33</f>
        <v>0</v>
      </c>
      <c r="E34" s="51">
        <f t="shared" ref="E34" si="7">E22+E23+E28+E31+E33</f>
        <v>0</v>
      </c>
      <c r="F34" s="52">
        <f>F22+F23+F28+F31+F3+F33</f>
        <v>0</v>
      </c>
      <c r="G34" s="51">
        <f t="shared" ref="G34" si="8">G22+G23+G28+G31+G33</f>
        <v>0</v>
      </c>
      <c r="H34" s="52">
        <f>H22+H23+H28+H31+H3+H33</f>
        <v>0</v>
      </c>
      <c r="I34" s="51">
        <f>I22+I23+I28+I31+I33</f>
        <v>0</v>
      </c>
      <c r="J34" s="53">
        <f>J22+J23+J28+J31+J3+J33</f>
        <v>0</v>
      </c>
      <c r="K34" s="34"/>
    </row>
    <row r="35" spans="1:11" ht="26.25" customHeight="1" x14ac:dyDescent="0.2">
      <c r="B35" s="54" t="s">
        <v>22</v>
      </c>
      <c r="C35" s="55"/>
      <c r="D35" s="56"/>
      <c r="E35" s="55"/>
      <c r="F35" s="56"/>
      <c r="G35" s="55"/>
      <c r="H35" s="56"/>
      <c r="I35" s="57"/>
      <c r="J35" s="56"/>
      <c r="K35" s="34"/>
    </row>
    <row r="36" spans="1:11" ht="31.5" customHeight="1" x14ac:dyDescent="0.25">
      <c r="A36" s="19" t="s">
        <v>23</v>
      </c>
      <c r="B36" s="58" t="s">
        <v>24</v>
      </c>
      <c r="C36" s="76" t="s">
        <v>25</v>
      </c>
      <c r="D36" s="76"/>
      <c r="E36" s="59"/>
      <c r="F36" s="44"/>
      <c r="G36" s="60" t="s">
        <v>26</v>
      </c>
      <c r="H36" s="74" t="str">
        <f>IF(E36="","",IF(E36&lt;Actualisation!G3,Actualisation!E2,IF(E36&lt;Actualisation!I3,Actualisation!G2,IF(E36&lt;Actualisation!K3,Actualisation!I2,IF(E36&lt;Actualisation!M3,Actualisation!K2,IF(E36&lt;Actualisation!O3,Actualisation!M2,IF(E36&lt;Actualisation!Q3,Actualisation!O2,Actualisation!Q2)))))))</f>
        <v/>
      </c>
    </row>
    <row r="37" spans="1:11" ht="16.5" thickBot="1" x14ac:dyDescent="0.3">
      <c r="A37" s="19"/>
      <c r="B37" s="61"/>
    </row>
    <row r="38" spans="1:11" ht="36" customHeight="1" thickBot="1" x14ac:dyDescent="0.25">
      <c r="B38" s="62" t="s">
        <v>27</v>
      </c>
      <c r="C38" s="80" t="str">
        <f>C20</f>
        <v/>
      </c>
      <c r="D38" s="81"/>
      <c r="E38" s="80" t="str">
        <f t="shared" ref="E38" si="9">E20</f>
        <v/>
      </c>
      <c r="F38" s="81"/>
      <c r="G38" s="80" t="str">
        <f>G20</f>
        <v/>
      </c>
      <c r="H38" s="81"/>
      <c r="I38" s="82" t="s">
        <v>7</v>
      </c>
      <c r="J38" s="83"/>
    </row>
    <row r="39" spans="1:11" ht="21.95" customHeight="1" x14ac:dyDescent="0.2">
      <c r="B39" s="63" t="s">
        <v>28</v>
      </c>
      <c r="C39" s="32" t="s">
        <v>9</v>
      </c>
      <c r="D39" s="32" t="s">
        <v>29</v>
      </c>
      <c r="E39" s="32" t="s">
        <v>9</v>
      </c>
      <c r="F39" s="32" t="s">
        <v>29</v>
      </c>
      <c r="G39" s="32" t="s">
        <v>9</v>
      </c>
      <c r="H39" s="32" t="s">
        <v>29</v>
      </c>
      <c r="I39" s="32" t="s">
        <v>9</v>
      </c>
      <c r="J39" s="32" t="s">
        <v>29</v>
      </c>
    </row>
    <row r="40" spans="1:11" ht="24.75" customHeight="1" x14ac:dyDescent="0.2">
      <c r="B40" s="64"/>
      <c r="C40" s="65" t="str">
        <f>IF($B$40="","",IF($B$40="Valeur BSCU &lt; à 100 lgts",$C$45,$C$46))</f>
        <v/>
      </c>
      <c r="D40" s="66"/>
      <c r="E40" s="65" t="str">
        <f>IF($B$40="","",IF($B$40="Valeur BSCU &lt; à 100 lgts",$C$45,$C$46))</f>
        <v/>
      </c>
      <c r="F40" s="66"/>
      <c r="G40" s="65" t="str">
        <f>IF($B$40="","",IF($B$40="Valeur BSCU &lt; à 100 lgts",$C$45,$C$46))</f>
        <v/>
      </c>
      <c r="H40" s="66"/>
      <c r="I40" s="67" t="str">
        <f>C40</f>
        <v/>
      </c>
      <c r="J40" s="68" t="str">
        <f>IF(B40="","",D40+F40+H40)</f>
        <v/>
      </c>
    </row>
    <row r="41" spans="1:11" ht="27.75" customHeight="1" thickBot="1" x14ac:dyDescent="0.25">
      <c r="B41" s="69" t="s">
        <v>30</v>
      </c>
      <c r="C41" s="84">
        <f>SUM(C40:C40)*D40</f>
        <v>0</v>
      </c>
      <c r="D41" s="85"/>
      <c r="E41" s="84">
        <f>SUM(E40:E40)*F40</f>
        <v>0</v>
      </c>
      <c r="F41" s="85"/>
      <c r="G41" s="84">
        <f>SUM(G40:G40)*H40</f>
        <v>0</v>
      </c>
      <c r="H41" s="85"/>
      <c r="I41" s="84">
        <f>SUM(C41:H41)</f>
        <v>0</v>
      </c>
      <c r="J41" s="86"/>
    </row>
    <row r="43" spans="1:11" ht="25.5" customHeight="1" x14ac:dyDescent="0.2">
      <c r="B43" s="71" t="s">
        <v>31</v>
      </c>
      <c r="C43" s="79" t="str">
        <f>H36</f>
        <v/>
      </c>
      <c r="D43" s="79"/>
    </row>
    <row r="44" spans="1:11" ht="25.5" customHeight="1" x14ac:dyDescent="0.2">
      <c r="B44" s="72" t="s">
        <v>32</v>
      </c>
      <c r="C44" s="78" t="str">
        <f>IF($C$43="","",IF($C$43=2021,Actualisation!E4,IF($C$43=2022,Actualisation!G4,IF($C$43=2023,Actualisation!I4,IF($C$43=2024,Actualisation!K4,IF($C$43=2025,Actualisation!M4,IF($C$43=2026,Actualisation!O4,Actualisation!Q4)))))))</f>
        <v/>
      </c>
      <c r="D44" s="78"/>
    </row>
    <row r="45" spans="1:11" ht="27.75" customHeight="1" x14ac:dyDescent="0.2">
      <c r="B45" s="73" t="str">
        <f>Actualisation!A5</f>
        <v>Valeur BSCU &lt; à 100 lgts</v>
      </c>
      <c r="C45" s="77" t="str">
        <f>IF($C$43="","",IF($C$43=2021,Actualisation!E7,IF($C$43=2022,Actualisation!G7,IF($C$43=2023,Actualisation!I7,IF($C$43=2024,Actualisation!K7,IF($C$43=2025,Actualisation!M7,IF($C$43=2026,Actualisation!O7,Actualisation!Q7)))))))</f>
        <v/>
      </c>
      <c r="D45" s="77"/>
      <c r="E45" s="70"/>
      <c r="F45" s="70"/>
      <c r="G45" s="70"/>
      <c r="H45" s="70"/>
    </row>
    <row r="46" spans="1:11" ht="27.75" customHeight="1" x14ac:dyDescent="0.2">
      <c r="B46" s="73" t="str">
        <f>Actualisation!A6</f>
        <v>Valeur BSCU &gt; à 100 lgts</v>
      </c>
      <c r="C46" s="77" t="str">
        <f>IF($C$43="","",IF($C$43=2021,Actualisation!E8,IF($C$43=2022,Actualisation!G8,IF($C$43=2023,Actualisation!I8,IF($C$43=2024,Actualisation!K8,IF($C$43=2025,Actualisation!M8,IF($C$43=2026,Actualisation!O8,Actualisation!Q8)))))))</f>
        <v/>
      </c>
      <c r="D46" s="77"/>
    </row>
  </sheetData>
  <sheetProtection sheet="1" objects="1" scenarios="1" formatCells="0" formatColumns="0" formatRows="0" insertColumns="0" insertRows="0"/>
  <mergeCells count="21">
    <mergeCell ref="B8:J8"/>
    <mergeCell ref="C11:J12"/>
    <mergeCell ref="C13:J13"/>
    <mergeCell ref="C15:J15"/>
    <mergeCell ref="C20:D20"/>
    <mergeCell ref="E20:F20"/>
    <mergeCell ref="G20:H20"/>
    <mergeCell ref="I20:J20"/>
    <mergeCell ref="E38:F38"/>
    <mergeCell ref="G38:H38"/>
    <mergeCell ref="I38:J38"/>
    <mergeCell ref="C41:D41"/>
    <mergeCell ref="E41:F41"/>
    <mergeCell ref="G41:H41"/>
    <mergeCell ref="I41:J41"/>
    <mergeCell ref="C36:D36"/>
    <mergeCell ref="C46:D46"/>
    <mergeCell ref="C45:D45"/>
    <mergeCell ref="C44:D44"/>
    <mergeCell ref="C43:D43"/>
    <mergeCell ref="C38:D38"/>
  </mergeCells>
  <conditionalFormatting sqref="C22">
    <cfRule type="containsErrors" priority="22" stopIfTrue="1">
      <formula>ISERROR(C22)</formula>
    </cfRule>
  </conditionalFormatting>
  <conditionalFormatting sqref="D24:D27 D29:D30">
    <cfRule type="containsErrors" dxfId="11" priority="16" stopIfTrue="1">
      <formula>ISERROR(D24)</formula>
    </cfRule>
  </conditionalFormatting>
  <conditionalFormatting sqref="D32">
    <cfRule type="containsErrors" dxfId="10" priority="10" stopIfTrue="1">
      <formula>ISERROR(D32)</formula>
    </cfRule>
  </conditionalFormatting>
  <conditionalFormatting sqref="E22">
    <cfRule type="containsErrors" priority="13" stopIfTrue="1">
      <formula>ISERROR(E22)</formula>
    </cfRule>
  </conditionalFormatting>
  <conditionalFormatting sqref="F24:F27">
    <cfRule type="containsErrors" dxfId="9" priority="9" stopIfTrue="1">
      <formula>ISERROR(F24)</formula>
    </cfRule>
  </conditionalFormatting>
  <conditionalFormatting sqref="F29:F30">
    <cfRule type="containsErrors" dxfId="8" priority="8" stopIfTrue="1">
      <formula>ISERROR(F29)</formula>
    </cfRule>
  </conditionalFormatting>
  <conditionalFormatting sqref="F32">
    <cfRule type="containsErrors" dxfId="7" priority="7" stopIfTrue="1">
      <formula>ISERROR(F32)</formula>
    </cfRule>
  </conditionalFormatting>
  <conditionalFormatting sqref="G22">
    <cfRule type="containsErrors" priority="12" stopIfTrue="1">
      <formula>ISERROR(G22)</formula>
    </cfRule>
  </conditionalFormatting>
  <conditionalFormatting sqref="H24:H27">
    <cfRule type="containsErrors" dxfId="6" priority="6" stopIfTrue="1">
      <formula>ISERROR(H24)</formula>
    </cfRule>
  </conditionalFormatting>
  <conditionalFormatting sqref="H29:H30">
    <cfRule type="containsErrors" dxfId="5" priority="5" stopIfTrue="1">
      <formula>ISERROR(H29)</formula>
    </cfRule>
  </conditionalFormatting>
  <conditionalFormatting sqref="H32">
    <cfRule type="containsErrors" dxfId="4" priority="4" stopIfTrue="1">
      <formula>ISERROR(H32)</formula>
    </cfRule>
  </conditionalFormatting>
  <conditionalFormatting sqref="H34 J34 D34:D35 F34:F35 H35:J35">
    <cfRule type="containsErrors" dxfId="3" priority="20" stopIfTrue="1">
      <formula>ISERROR(D34)</formula>
    </cfRule>
  </conditionalFormatting>
  <conditionalFormatting sqref="I22">
    <cfRule type="containsErrors" priority="11" stopIfTrue="1">
      <formula>ISERROR(I22)</formula>
    </cfRule>
  </conditionalFormatting>
  <conditionalFormatting sqref="J24:J27">
    <cfRule type="containsErrors" dxfId="2" priority="3" stopIfTrue="1">
      <formula>ISERROR(J24)</formula>
    </cfRule>
  </conditionalFormatting>
  <conditionalFormatting sqref="J29:J30">
    <cfRule type="containsErrors" dxfId="1" priority="2" stopIfTrue="1">
      <formula>ISERROR(J29)</formula>
    </cfRule>
  </conditionalFormatting>
  <conditionalFormatting sqref="J32">
    <cfRule type="containsErrors" dxfId="0" priority="1" stopIfTrue="1">
      <formula>ISERROR(J32)</formula>
    </cfRule>
  </conditionalFormatting>
  <dataValidations count="1">
    <dataValidation type="list" allowBlank="1" showInputMessage="1" showErrorMessage="1" sqref="B40" xr:uid="{A387D53E-ED9A-4ADE-BE43-7E53AA977E6D}">
      <formula1>BSCU_DS</formula1>
    </dataValidation>
  </dataValidations>
  <printOptions horizontalCentered="1" verticalCentered="1"/>
  <pageMargins left="0.23622047244094491" right="0.23622047244094491" top="0.15748031496062992" bottom="0.74803149606299213" header="0.31496062992125984" footer="0.31496062992125984"/>
  <pageSetup paperSize="9" scale="82" fitToHeight="0" orientation="landscape" r:id="rId1"/>
  <rowBreaks count="1" manualBreakCount="1">
    <brk id="35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F7095E-FB9F-4C27-9888-06DE104C2D52}">
  <sheetPr>
    <pageSetUpPr fitToPage="1"/>
  </sheetPr>
  <dimension ref="A2:S33"/>
  <sheetViews>
    <sheetView tabSelected="1" zoomScaleNormal="100" workbookViewId="0">
      <selection activeCell="N11" sqref="N11"/>
    </sheetView>
  </sheetViews>
  <sheetFormatPr baseColWidth="10" defaultColWidth="11.42578125" defaultRowHeight="15" x14ac:dyDescent="0.25"/>
  <cols>
    <col min="1" max="4" width="13.7109375" customWidth="1"/>
    <col min="5" max="5" width="12" customWidth="1"/>
    <col min="6" max="18" width="7.7109375" customWidth="1"/>
  </cols>
  <sheetData>
    <row r="2" spans="1:19" ht="25.5" customHeight="1" x14ac:dyDescent="0.25">
      <c r="A2" s="111" t="s">
        <v>33</v>
      </c>
      <c r="B2" s="112"/>
      <c r="C2" s="1">
        <v>2019</v>
      </c>
      <c r="D2" s="1">
        <v>2020</v>
      </c>
      <c r="E2" s="111">
        <v>2021</v>
      </c>
      <c r="F2" s="112"/>
      <c r="G2" s="111">
        <v>2022</v>
      </c>
      <c r="H2" s="112"/>
      <c r="I2" s="105">
        <v>2023</v>
      </c>
      <c r="J2" s="105"/>
      <c r="K2" s="105">
        <v>2024</v>
      </c>
      <c r="L2" s="105"/>
      <c r="M2" s="105">
        <v>2025</v>
      </c>
      <c r="N2" s="105"/>
      <c r="O2" s="105">
        <v>2026</v>
      </c>
      <c r="P2" s="105"/>
      <c r="Q2" s="105">
        <v>2027</v>
      </c>
      <c r="R2" s="105"/>
    </row>
    <row r="3" spans="1:19" ht="25.5" hidden="1" customHeight="1" x14ac:dyDescent="0.25">
      <c r="A3" s="6"/>
      <c r="B3" s="7"/>
      <c r="C3" s="1"/>
      <c r="D3" s="1"/>
      <c r="E3" s="5">
        <v>44378</v>
      </c>
      <c r="F3" s="5">
        <v>44742</v>
      </c>
      <c r="G3" s="5">
        <v>44743</v>
      </c>
      <c r="H3" s="5">
        <v>45107</v>
      </c>
      <c r="I3" s="5">
        <v>45108</v>
      </c>
      <c r="J3" s="5">
        <v>45473</v>
      </c>
      <c r="K3" s="5">
        <v>45474</v>
      </c>
      <c r="L3" s="5">
        <v>45838</v>
      </c>
      <c r="M3" s="5">
        <v>45839</v>
      </c>
      <c r="N3" s="5">
        <v>46203</v>
      </c>
      <c r="O3" s="5">
        <v>46204</v>
      </c>
      <c r="P3" s="5">
        <v>46568</v>
      </c>
      <c r="Q3" s="5">
        <v>46569</v>
      </c>
      <c r="R3" s="5">
        <v>46934</v>
      </c>
    </row>
    <row r="4" spans="1:19" ht="30" customHeight="1" x14ac:dyDescent="0.25">
      <c r="A4" s="111" t="s">
        <v>32</v>
      </c>
      <c r="B4" s="112"/>
      <c r="C4" s="2"/>
      <c r="D4" s="2"/>
      <c r="E4" s="115" t="s">
        <v>34</v>
      </c>
      <c r="F4" s="116"/>
      <c r="G4" s="115" t="s">
        <v>35</v>
      </c>
      <c r="H4" s="116"/>
      <c r="I4" s="108" t="s">
        <v>36</v>
      </c>
      <c r="J4" s="108"/>
      <c r="K4" s="108" t="s">
        <v>37</v>
      </c>
      <c r="L4" s="108"/>
      <c r="M4" s="108" t="s">
        <v>38</v>
      </c>
      <c r="N4" s="108"/>
      <c r="O4" s="108" t="s">
        <v>39</v>
      </c>
      <c r="P4" s="108"/>
      <c r="Q4" s="108" t="s">
        <v>40</v>
      </c>
      <c r="R4" s="108"/>
    </row>
    <row r="5" spans="1:19" ht="35.25" hidden="1" customHeight="1" x14ac:dyDescent="0.25">
      <c r="A5" s="111" t="s">
        <v>41</v>
      </c>
      <c r="B5" s="112"/>
      <c r="C5" s="8">
        <v>24189</v>
      </c>
      <c r="D5" s="8">
        <f>C18/C14*C5</f>
        <v>24776.927083333332</v>
      </c>
      <c r="E5" s="113">
        <f>C22/C18*D5</f>
        <v>25504.836805555551</v>
      </c>
      <c r="F5" s="114"/>
      <c r="G5" s="113">
        <f>IF(C26="","",C26/C22*E5)</f>
        <v>27268.618055555551</v>
      </c>
      <c r="H5" s="114"/>
      <c r="I5" s="107">
        <f>IF(C30="","",C30/C26*G5)</f>
        <v>29074.394097222215</v>
      </c>
      <c r="J5" s="107"/>
      <c r="K5" s="107" t="str">
        <f>IF(J14="","",J14/C30*I5)</f>
        <v/>
      </c>
      <c r="L5" s="107"/>
      <c r="M5" s="107" t="str">
        <f>IF(J18="","",J18/J14*K5)</f>
        <v/>
      </c>
      <c r="N5" s="107"/>
      <c r="O5" s="107" t="str">
        <f>IF(J22="","",J22/J18*M5)</f>
        <v/>
      </c>
      <c r="P5" s="107"/>
      <c r="Q5" s="107" t="str">
        <f>IF(J26="","",J26/#REF!*O5)</f>
        <v/>
      </c>
      <c r="R5" s="107"/>
    </row>
    <row r="6" spans="1:19" ht="35.25" hidden="1" customHeight="1" x14ac:dyDescent="0.25">
      <c r="A6" s="111" t="s">
        <v>42</v>
      </c>
      <c r="B6" s="112"/>
      <c r="C6" s="8">
        <v>20950</v>
      </c>
      <c r="D6" s="8">
        <f>C18/C14*C6</f>
        <v>21459.201388888891</v>
      </c>
      <c r="E6" s="113">
        <f>C22/C18*D6</f>
        <v>22089.641203703704</v>
      </c>
      <c r="F6" s="114"/>
      <c r="G6" s="113">
        <f>IF(C26="","",C26/C22*E6)</f>
        <v>23617.245370370372</v>
      </c>
      <c r="H6" s="114"/>
      <c r="I6" s="107">
        <f>IF(C30="","",C30/C26*G6)</f>
        <v>25181.221064814814</v>
      </c>
      <c r="J6" s="107"/>
      <c r="K6" s="107" t="str">
        <f>IF(J14="","",J14/C30*I6)</f>
        <v/>
      </c>
      <c r="L6" s="107"/>
      <c r="M6" s="107" t="str">
        <f>IF(J18="","",J18/J14*K6)</f>
        <v/>
      </c>
      <c r="N6" s="107"/>
      <c r="O6" s="107" t="str">
        <f>IF(J22="","",J22/J18*M6)</f>
        <v/>
      </c>
      <c r="P6" s="107"/>
      <c r="Q6" s="107" t="str">
        <f>IF(J26="","",J26/J22*O6)</f>
        <v/>
      </c>
      <c r="R6" s="107"/>
    </row>
    <row r="7" spans="1:19" ht="35.25" customHeight="1" x14ac:dyDescent="0.25">
      <c r="A7" s="111" t="s">
        <v>41</v>
      </c>
      <c r="B7" s="112"/>
      <c r="C7" s="8">
        <f t="shared" ref="C7:E8" si="0">ROUND(C5,2)</f>
        <v>24189</v>
      </c>
      <c r="D7" s="8">
        <f t="shared" si="0"/>
        <v>24776.93</v>
      </c>
      <c r="E7" s="110">
        <f t="shared" si="0"/>
        <v>25504.84</v>
      </c>
      <c r="F7" s="110"/>
      <c r="G7" s="110">
        <f t="shared" ref="G7" si="1">ROUND(G5,2)</f>
        <v>27268.62</v>
      </c>
      <c r="H7" s="110"/>
      <c r="I7" s="110">
        <f t="shared" ref="I7" si="2">ROUND(I5,2)</f>
        <v>29074.39</v>
      </c>
      <c r="J7" s="110"/>
      <c r="K7" s="110" t="str">
        <f>IF(K5="","",ROUND(K5,2))</f>
        <v/>
      </c>
      <c r="L7" s="110"/>
      <c r="M7" s="110" t="str">
        <f t="shared" ref="M7" si="3">IF(M5="","",ROUND(M5,2))</f>
        <v/>
      </c>
      <c r="N7" s="110"/>
      <c r="O7" s="110" t="str">
        <f t="shared" ref="O7" si="4">IF(O5="","",ROUND(O5,2))</f>
        <v/>
      </c>
      <c r="P7" s="110"/>
      <c r="Q7" s="110" t="str">
        <f t="shared" ref="Q7" si="5">IF(Q5="","",ROUND(Q5,2))</f>
        <v/>
      </c>
      <c r="R7" s="110"/>
    </row>
    <row r="8" spans="1:19" ht="35.25" customHeight="1" x14ac:dyDescent="0.25">
      <c r="A8" s="111" t="s">
        <v>42</v>
      </c>
      <c r="B8" s="112"/>
      <c r="C8" s="8">
        <f t="shared" si="0"/>
        <v>20950</v>
      </c>
      <c r="D8" s="8">
        <f t="shared" si="0"/>
        <v>21459.200000000001</v>
      </c>
      <c r="E8" s="110">
        <f t="shared" si="0"/>
        <v>22089.64</v>
      </c>
      <c r="F8" s="110"/>
      <c r="G8" s="110">
        <f t="shared" ref="G8" si="6">ROUND(G6,2)</f>
        <v>23617.25</v>
      </c>
      <c r="H8" s="110"/>
      <c r="I8" s="110">
        <f t="shared" ref="I8" si="7">ROUND(I6,2)</f>
        <v>25181.22</v>
      </c>
      <c r="J8" s="110"/>
      <c r="K8" s="110" t="str">
        <f>IF(K6="","",ROUND(K6,2))</f>
        <v/>
      </c>
      <c r="L8" s="110"/>
      <c r="M8" s="110" t="str">
        <f t="shared" ref="M8" si="8">IF(M6="","",ROUND(M6,2))</f>
        <v/>
      </c>
      <c r="N8" s="110"/>
      <c r="O8" s="110" t="str">
        <f t="shared" ref="O8" si="9">IF(O6="","",ROUND(O6,2))</f>
        <v/>
      </c>
      <c r="P8" s="110"/>
      <c r="Q8" s="110" t="str">
        <f t="shared" ref="Q8" si="10">IF(Q6="","",ROUND(Q6,2))</f>
        <v/>
      </c>
      <c r="R8" s="110"/>
    </row>
    <row r="11" spans="1:19" x14ac:dyDescent="0.25">
      <c r="A11" s="3" t="s">
        <v>50</v>
      </c>
      <c r="F11" s="75" t="s">
        <v>51</v>
      </c>
    </row>
    <row r="13" spans="1:19" ht="33.75" customHeight="1" x14ac:dyDescent="0.25">
      <c r="A13" s="1" t="s">
        <v>6</v>
      </c>
      <c r="B13" s="1" t="s">
        <v>43</v>
      </c>
      <c r="C13" s="1" t="s">
        <v>44</v>
      </c>
      <c r="D13" s="4" t="s">
        <v>45</v>
      </c>
      <c r="F13" s="105" t="s">
        <v>6</v>
      </c>
      <c r="G13" s="105"/>
      <c r="H13" s="105" t="s">
        <v>43</v>
      </c>
      <c r="I13" s="105"/>
      <c r="J13" s="105" t="s">
        <v>44</v>
      </c>
      <c r="K13" s="105"/>
      <c r="L13" s="109" t="s">
        <v>45</v>
      </c>
      <c r="M13" s="109"/>
      <c r="S13" s="9"/>
    </row>
    <row r="14" spans="1:19" x14ac:dyDescent="0.25">
      <c r="A14" s="10">
        <v>2019</v>
      </c>
      <c r="B14" s="11" t="s">
        <v>46</v>
      </c>
      <c r="C14" s="12">
        <v>1728</v>
      </c>
      <c r="D14" s="14">
        <v>43638</v>
      </c>
      <c r="F14" s="104">
        <v>2024</v>
      </c>
      <c r="G14" s="104"/>
      <c r="H14" s="103" t="s">
        <v>46</v>
      </c>
      <c r="I14" s="103"/>
      <c r="J14" s="101"/>
      <c r="K14" s="101"/>
      <c r="L14" s="106"/>
      <c r="M14" s="106"/>
    </row>
    <row r="15" spans="1:19" x14ac:dyDescent="0.25">
      <c r="A15" s="10">
        <v>2019</v>
      </c>
      <c r="B15" s="10" t="s">
        <v>47</v>
      </c>
      <c r="C15" s="13">
        <v>1746</v>
      </c>
      <c r="D15" s="14">
        <v>43729</v>
      </c>
      <c r="F15" s="104">
        <v>2024</v>
      </c>
      <c r="G15" s="104"/>
      <c r="H15" s="104" t="s">
        <v>47</v>
      </c>
      <c r="I15" s="104"/>
      <c r="J15" s="102"/>
      <c r="K15" s="102"/>
      <c r="L15" s="106"/>
      <c r="M15" s="106"/>
    </row>
    <row r="16" spans="1:19" x14ac:dyDescent="0.25">
      <c r="A16" s="10">
        <v>2019</v>
      </c>
      <c r="B16" s="10" t="s">
        <v>48</v>
      </c>
      <c r="C16" s="13">
        <v>1746</v>
      </c>
      <c r="D16" s="14">
        <v>43820</v>
      </c>
      <c r="F16" s="104">
        <v>2024</v>
      </c>
      <c r="G16" s="104"/>
      <c r="H16" s="104" t="s">
        <v>48</v>
      </c>
      <c r="I16" s="104"/>
      <c r="J16" s="102"/>
      <c r="K16" s="102"/>
      <c r="L16" s="106"/>
      <c r="M16" s="106"/>
    </row>
    <row r="17" spans="1:13" x14ac:dyDescent="0.25">
      <c r="A17" s="10">
        <v>2019</v>
      </c>
      <c r="B17" s="10" t="s">
        <v>49</v>
      </c>
      <c r="C17" s="13">
        <v>1769</v>
      </c>
      <c r="D17" s="14">
        <v>43911</v>
      </c>
      <c r="F17" s="104">
        <v>2024</v>
      </c>
      <c r="G17" s="104"/>
      <c r="H17" s="104" t="s">
        <v>49</v>
      </c>
      <c r="I17" s="104"/>
      <c r="J17" s="102"/>
      <c r="K17" s="102"/>
      <c r="L17" s="106"/>
      <c r="M17" s="106"/>
    </row>
    <row r="18" spans="1:13" x14ac:dyDescent="0.25">
      <c r="A18" s="10">
        <v>2020</v>
      </c>
      <c r="B18" s="11" t="s">
        <v>46</v>
      </c>
      <c r="C18" s="12">
        <v>1770</v>
      </c>
      <c r="D18" s="14">
        <v>44013</v>
      </c>
      <c r="F18" s="104">
        <v>2025</v>
      </c>
      <c r="G18" s="104"/>
      <c r="H18" s="103" t="s">
        <v>46</v>
      </c>
      <c r="I18" s="103"/>
      <c r="J18" s="101"/>
      <c r="K18" s="101"/>
      <c r="L18" s="106"/>
      <c r="M18" s="106"/>
    </row>
    <row r="19" spans="1:13" x14ac:dyDescent="0.25">
      <c r="A19" s="10">
        <v>2020</v>
      </c>
      <c r="B19" s="10" t="s">
        <v>47</v>
      </c>
      <c r="C19" s="13">
        <v>1753</v>
      </c>
      <c r="D19" s="14">
        <v>44100</v>
      </c>
      <c r="F19" s="104">
        <v>2025</v>
      </c>
      <c r="G19" s="104"/>
      <c r="H19" s="104" t="s">
        <v>47</v>
      </c>
      <c r="I19" s="104"/>
      <c r="J19" s="102"/>
      <c r="K19" s="102"/>
      <c r="L19" s="106"/>
      <c r="M19" s="106"/>
    </row>
    <row r="20" spans="1:13" x14ac:dyDescent="0.25">
      <c r="A20" s="10">
        <v>2020</v>
      </c>
      <c r="B20" s="10" t="s">
        <v>48</v>
      </c>
      <c r="C20" s="13">
        <v>1765</v>
      </c>
      <c r="D20" s="14">
        <v>44188</v>
      </c>
      <c r="F20" s="104">
        <v>2025</v>
      </c>
      <c r="G20" s="104"/>
      <c r="H20" s="104" t="s">
        <v>48</v>
      </c>
      <c r="I20" s="104"/>
      <c r="J20" s="102"/>
      <c r="K20" s="102"/>
      <c r="L20" s="106"/>
      <c r="M20" s="106"/>
    </row>
    <row r="21" spans="1:13" x14ac:dyDescent="0.25">
      <c r="A21" s="10">
        <v>2020</v>
      </c>
      <c r="B21" s="10" t="s">
        <v>49</v>
      </c>
      <c r="C21" s="13">
        <v>1795</v>
      </c>
      <c r="D21" s="14">
        <v>44276</v>
      </c>
      <c r="F21" s="104">
        <v>2025</v>
      </c>
      <c r="G21" s="104"/>
      <c r="H21" s="104" t="s">
        <v>49</v>
      </c>
      <c r="I21" s="104"/>
      <c r="J21" s="102"/>
      <c r="K21" s="102"/>
      <c r="L21" s="106"/>
      <c r="M21" s="106"/>
    </row>
    <row r="22" spans="1:13" x14ac:dyDescent="0.25">
      <c r="A22" s="10">
        <v>2021</v>
      </c>
      <c r="B22" s="11" t="s">
        <v>46</v>
      </c>
      <c r="C22" s="12">
        <v>1822</v>
      </c>
      <c r="D22" s="14">
        <v>44372</v>
      </c>
      <c r="F22" s="104">
        <v>2026</v>
      </c>
      <c r="G22" s="104"/>
      <c r="H22" s="103" t="s">
        <v>46</v>
      </c>
      <c r="I22" s="103"/>
      <c r="J22" s="101"/>
      <c r="K22" s="101"/>
      <c r="L22" s="106"/>
      <c r="M22" s="106"/>
    </row>
    <row r="23" spans="1:13" x14ac:dyDescent="0.25">
      <c r="A23" s="10">
        <v>2021</v>
      </c>
      <c r="B23" s="10" t="s">
        <v>47</v>
      </c>
      <c r="C23" s="13">
        <v>1821</v>
      </c>
      <c r="D23" s="14">
        <v>44465</v>
      </c>
      <c r="F23" s="104">
        <v>2026</v>
      </c>
      <c r="G23" s="104"/>
      <c r="H23" s="104" t="s">
        <v>47</v>
      </c>
      <c r="I23" s="104"/>
      <c r="J23" s="102"/>
      <c r="K23" s="102"/>
      <c r="L23" s="106"/>
      <c r="M23" s="106"/>
    </row>
    <row r="24" spans="1:13" x14ac:dyDescent="0.25">
      <c r="A24" s="10">
        <v>2021</v>
      </c>
      <c r="B24" s="10" t="s">
        <v>48</v>
      </c>
      <c r="C24" s="13">
        <v>1886</v>
      </c>
      <c r="D24" s="14">
        <v>44553</v>
      </c>
      <c r="F24" s="104">
        <v>2026</v>
      </c>
      <c r="G24" s="104"/>
      <c r="H24" s="104" t="s">
        <v>48</v>
      </c>
      <c r="I24" s="104"/>
      <c r="J24" s="102"/>
      <c r="K24" s="102"/>
      <c r="L24" s="106"/>
      <c r="M24" s="106"/>
    </row>
    <row r="25" spans="1:13" x14ac:dyDescent="0.25">
      <c r="A25" s="10">
        <v>2021</v>
      </c>
      <c r="B25" s="10" t="s">
        <v>49</v>
      </c>
      <c r="C25" s="13">
        <v>1886</v>
      </c>
      <c r="D25" s="14">
        <v>44645</v>
      </c>
      <c r="F25" s="104">
        <v>2026</v>
      </c>
      <c r="G25" s="104"/>
      <c r="H25" s="104" t="s">
        <v>49</v>
      </c>
      <c r="I25" s="104"/>
      <c r="J25" s="102"/>
      <c r="K25" s="102"/>
      <c r="L25" s="106"/>
      <c r="M25" s="106"/>
    </row>
    <row r="26" spans="1:13" x14ac:dyDescent="0.25">
      <c r="A26" s="10">
        <v>2022</v>
      </c>
      <c r="B26" s="11" t="s">
        <v>46</v>
      </c>
      <c r="C26" s="12">
        <v>1948</v>
      </c>
      <c r="D26" s="14">
        <v>44735</v>
      </c>
      <c r="F26" s="104">
        <v>2027</v>
      </c>
      <c r="G26" s="104"/>
      <c r="H26" s="103" t="s">
        <v>46</v>
      </c>
      <c r="I26" s="103"/>
      <c r="J26" s="101"/>
      <c r="K26" s="101"/>
      <c r="L26" s="106"/>
      <c r="M26" s="106"/>
    </row>
    <row r="27" spans="1:13" x14ac:dyDescent="0.25">
      <c r="A27" s="10">
        <v>2022</v>
      </c>
      <c r="B27" s="10" t="s">
        <v>47</v>
      </c>
      <c r="C27" s="13">
        <v>1966</v>
      </c>
      <c r="D27" s="14">
        <v>44828</v>
      </c>
      <c r="F27" s="104">
        <v>2027</v>
      </c>
      <c r="G27" s="104"/>
      <c r="H27" s="104" t="s">
        <v>47</v>
      </c>
      <c r="I27" s="104"/>
      <c r="J27" s="102"/>
      <c r="K27" s="102"/>
      <c r="L27" s="106"/>
      <c r="M27" s="106"/>
    </row>
    <row r="28" spans="1:13" x14ac:dyDescent="0.25">
      <c r="A28" s="10">
        <v>2022</v>
      </c>
      <c r="B28" s="10" t="s">
        <v>48</v>
      </c>
      <c r="C28" s="13">
        <v>2037</v>
      </c>
      <c r="D28" s="14">
        <v>44913</v>
      </c>
      <c r="F28" s="104">
        <v>2027</v>
      </c>
      <c r="G28" s="104"/>
      <c r="H28" s="104" t="s">
        <v>48</v>
      </c>
      <c r="I28" s="104"/>
      <c r="J28" s="102"/>
      <c r="K28" s="102"/>
      <c r="L28" s="106"/>
      <c r="M28" s="106"/>
    </row>
    <row r="29" spans="1:13" x14ac:dyDescent="0.25">
      <c r="A29" s="10">
        <v>2022</v>
      </c>
      <c r="B29" s="10" t="s">
        <v>49</v>
      </c>
      <c r="C29" s="13">
        <v>2052</v>
      </c>
      <c r="D29" s="14">
        <v>45010</v>
      </c>
      <c r="F29" s="104">
        <v>2027</v>
      </c>
      <c r="G29" s="104"/>
      <c r="H29" s="104" t="s">
        <v>49</v>
      </c>
      <c r="I29" s="104"/>
      <c r="J29" s="102"/>
      <c r="K29" s="102"/>
      <c r="L29" s="106"/>
      <c r="M29" s="106"/>
    </row>
    <row r="30" spans="1:13" x14ac:dyDescent="0.25">
      <c r="A30" s="10">
        <v>2023</v>
      </c>
      <c r="B30" s="11" t="s">
        <v>46</v>
      </c>
      <c r="C30" s="12">
        <v>2077</v>
      </c>
      <c r="D30" s="14">
        <v>45102</v>
      </c>
      <c r="F30" s="104">
        <v>2028</v>
      </c>
      <c r="G30" s="104"/>
      <c r="H30" s="103" t="s">
        <v>46</v>
      </c>
      <c r="I30" s="103"/>
      <c r="J30" s="101"/>
      <c r="K30" s="101"/>
      <c r="L30" s="106"/>
      <c r="M30" s="106"/>
    </row>
    <row r="31" spans="1:13" x14ac:dyDescent="0.25">
      <c r="A31" s="10">
        <v>2023</v>
      </c>
      <c r="B31" s="10" t="s">
        <v>47</v>
      </c>
      <c r="C31" s="13">
        <v>2123</v>
      </c>
      <c r="D31" s="14">
        <v>45199</v>
      </c>
      <c r="F31" s="104">
        <v>2028</v>
      </c>
      <c r="G31" s="104"/>
      <c r="H31" s="104" t="s">
        <v>47</v>
      </c>
      <c r="I31" s="104"/>
      <c r="J31" s="102"/>
      <c r="K31" s="102"/>
      <c r="L31" s="106"/>
      <c r="M31" s="106"/>
    </row>
    <row r="32" spans="1:13" x14ac:dyDescent="0.25">
      <c r="A32" s="10">
        <v>2023</v>
      </c>
      <c r="B32" s="10" t="s">
        <v>48</v>
      </c>
      <c r="C32" s="13">
        <v>2106</v>
      </c>
      <c r="D32" s="14">
        <v>45282</v>
      </c>
      <c r="F32" s="104">
        <v>2028</v>
      </c>
      <c r="G32" s="104"/>
      <c r="H32" s="104" t="s">
        <v>48</v>
      </c>
      <c r="I32" s="104"/>
      <c r="J32" s="102"/>
      <c r="K32" s="102"/>
      <c r="L32" s="106"/>
      <c r="M32" s="106"/>
    </row>
    <row r="33" spans="1:13" x14ac:dyDescent="0.25">
      <c r="A33" s="10">
        <v>2023</v>
      </c>
      <c r="B33" s="10" t="s">
        <v>49</v>
      </c>
      <c r="C33" s="13"/>
      <c r="D33" s="13"/>
      <c r="F33" s="104">
        <v>2028</v>
      </c>
      <c r="G33" s="104"/>
      <c r="H33" s="104" t="s">
        <v>49</v>
      </c>
      <c r="I33" s="104"/>
      <c r="J33" s="102"/>
      <c r="K33" s="102"/>
      <c r="L33" s="106"/>
      <c r="M33" s="106"/>
    </row>
  </sheetData>
  <sheetProtection algorithmName="SHA-512" hashValue="Ks6KST02PeXVSwlbnyVkI0A0KWJi4nriy/Kbt+EDx3L1dLUmgePcVMXjYlj5J517Z6mmULJieGuUEjvFe/WOWQ==" saltValue="4pbD3sTSf9b1q6JFVMcJJw==" spinCount="100000" sheet="1" objects="1" scenarios="1" formatCells="0" formatColumns="0" formatRows="0" insertColumns="0" insertRows="0"/>
  <mergeCells count="132">
    <mergeCell ref="O8:P8"/>
    <mergeCell ref="Q8:R8"/>
    <mergeCell ref="I7:J7"/>
    <mergeCell ref="K7:L7"/>
    <mergeCell ref="M7:N7"/>
    <mergeCell ref="O7:P7"/>
    <mergeCell ref="Q7:R7"/>
    <mergeCell ref="F33:G33"/>
    <mergeCell ref="A7:B7"/>
    <mergeCell ref="A8:B8"/>
    <mergeCell ref="E7:F7"/>
    <mergeCell ref="E8:F8"/>
    <mergeCell ref="G7:H7"/>
    <mergeCell ref="G8:H8"/>
    <mergeCell ref="F28:G28"/>
    <mergeCell ref="F29:G29"/>
    <mergeCell ref="F30:G30"/>
    <mergeCell ref="F31:G31"/>
    <mergeCell ref="F32:G32"/>
    <mergeCell ref="F23:G23"/>
    <mergeCell ref="F24:G24"/>
    <mergeCell ref="F25:G25"/>
    <mergeCell ref="F26:G26"/>
    <mergeCell ref="F27:G27"/>
    <mergeCell ref="F18:G18"/>
    <mergeCell ref="F19:G19"/>
    <mergeCell ref="F20:G20"/>
    <mergeCell ref="F21:G21"/>
    <mergeCell ref="F22:G22"/>
    <mergeCell ref="F14:G14"/>
    <mergeCell ref="F13:G13"/>
    <mergeCell ref="F15:G15"/>
    <mergeCell ref="F16:G16"/>
    <mergeCell ref="F17:G17"/>
    <mergeCell ref="K2:L2"/>
    <mergeCell ref="A2:B2"/>
    <mergeCell ref="A4:B4"/>
    <mergeCell ref="A5:B5"/>
    <mergeCell ref="A6:B6"/>
    <mergeCell ref="I2:J2"/>
    <mergeCell ref="I6:J6"/>
    <mergeCell ref="I5:J5"/>
    <mergeCell ref="I4:J4"/>
    <mergeCell ref="G6:H6"/>
    <mergeCell ref="G5:H5"/>
    <mergeCell ref="G2:H2"/>
    <mergeCell ref="G4:H4"/>
    <mergeCell ref="E6:F6"/>
    <mergeCell ref="E5:F5"/>
    <mergeCell ref="E4:F4"/>
    <mergeCell ref="E2:F2"/>
    <mergeCell ref="Q2:R2"/>
    <mergeCell ref="Q6:R6"/>
    <mergeCell ref="Q5:R5"/>
    <mergeCell ref="Q4:R4"/>
    <mergeCell ref="O6:P6"/>
    <mergeCell ref="O5:P5"/>
    <mergeCell ref="O4:P4"/>
    <mergeCell ref="M2:N2"/>
    <mergeCell ref="O2:P2"/>
    <mergeCell ref="M6:N6"/>
    <mergeCell ref="L18:M18"/>
    <mergeCell ref="M5:N5"/>
    <mergeCell ref="M4:N4"/>
    <mergeCell ref="K6:L6"/>
    <mergeCell ref="K5:L5"/>
    <mergeCell ref="K4:L4"/>
    <mergeCell ref="L13:M13"/>
    <mergeCell ref="L14:M14"/>
    <mergeCell ref="L15:M15"/>
    <mergeCell ref="L16:M16"/>
    <mergeCell ref="L17:M17"/>
    <mergeCell ref="J13:K13"/>
    <mergeCell ref="J17:K17"/>
    <mergeCell ref="J16:K16"/>
    <mergeCell ref="K8:L8"/>
    <mergeCell ref="M8:N8"/>
    <mergeCell ref="I8:J8"/>
    <mergeCell ref="L30:M30"/>
    <mergeCell ref="L19:M19"/>
    <mergeCell ref="L20:M20"/>
    <mergeCell ref="L21:M21"/>
    <mergeCell ref="L22:M22"/>
    <mergeCell ref="L23:M23"/>
    <mergeCell ref="L24:M24"/>
    <mergeCell ref="L25:M25"/>
    <mergeCell ref="L26:M26"/>
    <mergeCell ref="L27:M27"/>
    <mergeCell ref="L28:M28"/>
    <mergeCell ref="L29:M29"/>
    <mergeCell ref="L31:M31"/>
    <mergeCell ref="L32:M32"/>
    <mergeCell ref="L33:M33"/>
    <mergeCell ref="H33:I33"/>
    <mergeCell ref="H32:I32"/>
    <mergeCell ref="H31:I31"/>
    <mergeCell ref="J33:K33"/>
    <mergeCell ref="J32:K32"/>
    <mergeCell ref="J31:K31"/>
    <mergeCell ref="H30:I30"/>
    <mergeCell ref="H29:I29"/>
    <mergeCell ref="H28:I28"/>
    <mergeCell ref="H27:I27"/>
    <mergeCell ref="H26:I26"/>
    <mergeCell ref="J15:K15"/>
    <mergeCell ref="H14:I14"/>
    <mergeCell ref="H13:I13"/>
    <mergeCell ref="H24:I24"/>
    <mergeCell ref="H23:I23"/>
    <mergeCell ref="H22:I22"/>
    <mergeCell ref="H21:I21"/>
    <mergeCell ref="H20:I20"/>
    <mergeCell ref="H19:I19"/>
    <mergeCell ref="H18:I18"/>
    <mergeCell ref="H17:I17"/>
    <mergeCell ref="H16:I16"/>
    <mergeCell ref="H15:I15"/>
    <mergeCell ref="H25:I25"/>
    <mergeCell ref="J14:K14"/>
    <mergeCell ref="J30:K30"/>
    <mergeCell ref="J29:K29"/>
    <mergeCell ref="J28:K28"/>
    <mergeCell ref="J27:K27"/>
    <mergeCell ref="J26:K26"/>
    <mergeCell ref="J25:K25"/>
    <mergeCell ref="J24:K24"/>
    <mergeCell ref="J23:K23"/>
    <mergeCell ref="J22:K22"/>
    <mergeCell ref="J21:K21"/>
    <mergeCell ref="J20:K20"/>
    <mergeCell ref="J19:K19"/>
    <mergeCell ref="J18:K18"/>
  </mergeCells>
  <hyperlinks>
    <hyperlink ref="F11" r:id="rId1" xr:uid="{75217117-6AB8-4353-B099-C3E4E35A3652}"/>
  </hyperlinks>
  <pageMargins left="0.7" right="0.7" top="0.75" bottom="0.75" header="0.3" footer="0.3"/>
  <pageSetup paperSize="9" scale="86" fitToHeight="0" orientation="landscape" r:id="rId2"/>
  <headerFooter>
    <oddHeader>&amp;LSMAC/FG&amp;C&amp;A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9E873318F2244DB51B0A1F30B9E7F3" ma:contentTypeVersion="4" ma:contentTypeDescription="Crée un document." ma:contentTypeScope="" ma:versionID="80d593bb32d13b9c72cd504247dc359f">
  <xsd:schema xmlns:xsd="http://www.w3.org/2001/XMLSchema" xmlns:xs="http://www.w3.org/2001/XMLSchema" xmlns:p="http://schemas.microsoft.com/office/2006/metadata/properties" xmlns:ns2="c70e436a-e19b-45f5-919a-4dce31625999" targetNamespace="http://schemas.microsoft.com/office/2006/metadata/properties" ma:root="true" ma:fieldsID="863484ca9a4cf67d802efd7f91ae7290" ns2:_="">
    <xsd:import namespace="c70e436a-e19b-45f5-919a-4dce316259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0e436a-e19b-45f5-919a-4dce316259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CB05790-FE81-4FF5-86F4-4185EFFEF81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6A7002-097B-4C5B-BD90-A8EFA52E2B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0e436a-e19b-45f5-919a-4dce316259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E324D68-7847-4B4C-9E3E-4452E76E2E53}">
  <ds:schemaRefs>
    <ds:schemaRef ds:uri="http://schemas.microsoft.com/office/2006/metadata/properties"/>
    <ds:schemaRef ds:uri="http://schemas.microsoft.com/office/infopath/2007/PartnerControls"/>
  </ds:schemaRefs>
</ds:datastoreItem>
</file>

<file path=docMetadata/LabelInfo.xml><?xml version="1.0" encoding="utf-8"?>
<clbl:labelList xmlns:clbl="http://schemas.microsoft.com/office/2020/mipLabelMetadata">
  <clbl:label id="{5a399f59-4fb0-4c58-b63e-f94bfc24371c}" enabled="0" method="" siteId="{5a399f59-4fb0-4c58-b63e-f94bfc24371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Plan de financement</vt:lpstr>
      <vt:lpstr>Actualisation</vt:lpstr>
      <vt:lpstr>BSCU_DS</vt:lpstr>
      <vt:lpstr>'Plan de financement'!Zone_d_impression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lamsili</dc:creator>
  <cp:keywords/>
  <dc:description/>
  <cp:lastModifiedBy>FANGOUSE Camille</cp:lastModifiedBy>
  <cp:revision/>
  <dcterms:created xsi:type="dcterms:W3CDTF">2013-11-29T15:34:17Z</dcterms:created>
  <dcterms:modified xsi:type="dcterms:W3CDTF">2024-06-18T15:04:13Z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0x010100CF9E873318F2244DB51B0A1F30B9E7F3</vt:lpwstr>
  </property>
</Properties>
</file>