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iledefrance07-my.sharepoint.com/personal/camille_fangouse_iledefrance_fr/Documents/"/>
    </mc:Choice>
  </mc:AlternateContent>
  <xr:revisionPtr revIDLastSave="14" documentId="13_ncr:1_{FDDAE14A-EB83-4B39-8F15-86FA02AFCCDF}" xr6:coauthVersionLast="47" xr6:coauthVersionMax="47" xr10:uidLastSave="{232A64DB-9E97-4551-B901-E86991F327EE}"/>
  <bookViews>
    <workbookView xWindow="28680" yWindow="-150" windowWidth="29040" windowHeight="15840" xr2:uid="{01F126CE-1BBC-4CB0-A2C7-C478652CAFCE}"/>
  </bookViews>
  <sheets>
    <sheet name="Taux_forfaitaire" sheetId="1" r:id="rId1"/>
    <sheet name="Matrice_combinaison_OCS" sheetId="2" r:id="rId2"/>
  </sheets>
  <definedNames>
    <definedName name="_xlnm._FilterDatabase" localSheetId="1" hidden="1">Matrice_combinaison_OCS!$A$2:$L$12</definedName>
    <definedName name="_xlnm.Print_Area" localSheetId="0">Taux_forfaitaire!$A$6:$H$25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1" l="1"/>
  <c r="H16" i="1"/>
  <c r="D16" i="1"/>
  <c r="G16" i="1" s="1"/>
  <c r="E16" i="1"/>
  <c r="F16" i="1"/>
  <c r="H10" i="1" l="1"/>
  <c r="H11" i="1" s="1"/>
  <c r="G10" i="1"/>
  <c r="F12" i="1"/>
  <c r="F13" i="1"/>
  <c r="F14" i="1"/>
  <c r="F15" i="1"/>
  <c r="F11" i="1"/>
  <c r="F10" i="1" s="1"/>
  <c r="D12" i="1"/>
  <c r="G12" i="1" s="1"/>
  <c r="D13" i="1"/>
  <c r="G13" i="1" s="1"/>
  <c r="D14" i="1"/>
  <c r="G14" i="1" s="1"/>
  <c r="D15" i="1"/>
  <c r="G15" i="1" s="1"/>
  <c r="D11" i="1"/>
  <c r="G11" i="1" s="1"/>
  <c r="E10" i="1"/>
  <c r="E17" i="1" s="1"/>
  <c r="D10" i="1"/>
  <c r="E15" i="1"/>
  <c r="E14" i="1"/>
  <c r="E13" i="1"/>
  <c r="E12" i="1"/>
  <c r="E11" i="1"/>
  <c r="D17" i="1" l="1"/>
  <c r="D18" i="1" s="1"/>
  <c r="G17" i="1"/>
  <c r="H18" i="1"/>
  <c r="G18" i="1" l="1"/>
  <c r="F18" i="1"/>
  <c r="E18" i="1"/>
  <c r="C18" i="1"/>
  <c r="H19" i="1" s="1"/>
  <c r="G19" i="1" l="1"/>
  <c r="D19" i="1"/>
  <c r="E19" i="1"/>
  <c r="F19" i="1"/>
</calcChain>
</file>

<file path=xl/sharedStrings.xml><?xml version="1.0" encoding="utf-8"?>
<sst xmlns="http://schemas.openxmlformats.org/spreadsheetml/2006/main" count="139" uniqueCount="40">
  <si>
    <t>Postes de dépenses</t>
  </si>
  <si>
    <t>3. Prestations externes</t>
  </si>
  <si>
    <t>4. Investissement matériel et immatériel</t>
  </si>
  <si>
    <t>5. Amortissements</t>
  </si>
  <si>
    <t>Dépenses totales</t>
  </si>
  <si>
    <t>2. Fonctionnement</t>
  </si>
  <si>
    <t>Coûts indirects</t>
  </si>
  <si>
    <t>Combinaison OCS</t>
  </si>
  <si>
    <t>OCS "clés en main"</t>
  </si>
  <si>
    <t>OCS "sur mesure"</t>
  </si>
  <si>
    <t>20 %
Frais de
personnel</t>
  </si>
  <si>
    <t>15 %
Coûts
indirects</t>
  </si>
  <si>
    <t>7 %
Coûts
indirects</t>
  </si>
  <si>
    <t>1 720 h
Frais de
personnel</t>
  </si>
  <si>
    <t>Coût
unitaire
frais de
personnel</t>
  </si>
  <si>
    <t>Taux
forfaitaire
frais de
personnel</t>
  </si>
  <si>
    <t>25 %
Coûts
indirects</t>
  </si>
  <si>
    <t>Coût
unitaire
Activités</t>
  </si>
  <si>
    <t>Montant
forfaitaire
Activités</t>
  </si>
  <si>
    <t>40 %
Tous les
autres coûts</t>
  </si>
  <si>
    <t>Coût
unitaire frais de
personnel</t>
  </si>
  <si>
    <t>Taux
forfaitaire frais de
personnel</t>
  </si>
  <si>
    <t>Oui</t>
  </si>
  <si>
    <t>Non</t>
  </si>
  <si>
    <t>Tous les
autres coûts</t>
  </si>
  <si>
    <t>Frais de personnel</t>
  </si>
  <si>
    <t>8. Dépenses indirectes de fonctionnement **</t>
  </si>
  <si>
    <r>
      <t>**</t>
    </r>
    <r>
      <rPr>
        <b/>
        <sz val="11"/>
        <color theme="1"/>
        <rFont val="Calibri"/>
        <family val="2"/>
        <scheme val="minor"/>
      </rPr>
      <t xml:space="preserve"> Les coûts indirects </t>
    </r>
    <r>
      <rPr>
        <sz val="11"/>
        <color theme="1"/>
        <rFont val="Calibri"/>
        <family val="2"/>
        <scheme val="minor"/>
      </rPr>
      <t>sont en général des coûts qui ne sont pas ou ne peuvent pas être directement liés à la mise en oeuvre de l’opération en question. Il peut s’agir de dépenses administratives pour lesquelles il est difficile de déterminer avec précision le montant imputable à une opération ou à un projet spécifique (les dépenses administratives et de personnel habituelles, telles que les frais de gestion, de recrutement, de comptabilité et de nettoyage, les frais de téléphone, d’eau et d’électricité, etc.).</t>
    </r>
  </si>
  <si>
    <t>*Coûts directs</t>
  </si>
  <si>
    <r>
      <t>*</t>
    </r>
    <r>
      <rPr>
        <b/>
        <sz val="11"/>
        <color theme="1"/>
        <rFont val="Calibri"/>
        <family val="2"/>
        <scheme val="minor"/>
      </rPr>
      <t xml:space="preserve"> Les coûts directs</t>
    </r>
    <r>
      <rPr>
        <sz val="11"/>
        <color theme="1"/>
        <rFont val="Calibri"/>
        <family val="2"/>
        <scheme val="minor"/>
      </rPr>
      <t xml:space="preserve"> sont les coûts directement liés à la mise en oeuvre de l’opération ou du projet, </t>
    </r>
    <r>
      <rPr>
        <u/>
        <sz val="11"/>
        <color theme="1"/>
        <rFont val="Calibri"/>
        <family val="2"/>
        <scheme val="minor"/>
      </rPr>
      <t xml:space="preserve">dont le lien direct avec cette opération ou ce projet peut être démontré. </t>
    </r>
  </si>
  <si>
    <r>
      <t xml:space="preserve">6. Dépenses liées aux participants </t>
    </r>
    <r>
      <rPr>
        <sz val="10"/>
        <color rgb="FFFF0000"/>
        <rFont val="Arial"/>
        <family val="2"/>
      </rPr>
      <t>(hors salaire)</t>
    </r>
  </si>
  <si>
    <t>1. Frais de personnel ***</t>
  </si>
  <si>
    <r>
      <t xml:space="preserve">25% 
</t>
    </r>
    <r>
      <rPr>
        <b/>
        <sz val="8"/>
        <color rgb="FFFF0000"/>
        <rFont val="Arial"/>
        <family val="2"/>
      </rPr>
      <t>Hors marchés &gt; aux seuils visés dans les directives 2014/24 et 25 /UE</t>
    </r>
  </si>
  <si>
    <t>Compris dans le forfait 40%</t>
  </si>
  <si>
    <t>40 % - tous les
autres
coûts</t>
  </si>
  <si>
    <r>
      <t xml:space="preserve">*** </t>
    </r>
    <r>
      <rPr>
        <b/>
        <sz val="11"/>
        <color theme="1"/>
        <rFont val="Calibri"/>
        <family val="2"/>
        <scheme val="minor"/>
      </rPr>
      <t xml:space="preserve">Les frais de personnel, </t>
    </r>
    <r>
      <rPr>
        <sz val="11"/>
        <color theme="1"/>
        <rFont val="Calibri"/>
        <family val="2"/>
        <scheme val="minor"/>
      </rPr>
      <t>définis dans les règles nationales,</t>
    </r>
    <r>
      <rPr>
        <b/>
        <sz val="11"/>
        <color theme="1"/>
        <rFont val="Calibri"/>
        <family val="2"/>
        <scheme val="minor"/>
      </rPr>
      <t xml:space="preserve"> </t>
    </r>
    <r>
      <rPr>
        <sz val="11"/>
        <color theme="1"/>
        <rFont val="Calibri"/>
        <family val="2"/>
        <scheme val="minor"/>
      </rPr>
      <t xml:space="preserve">sont les rémunérations, charges patronales et salariales comprises, et tous les autres traitements accessoires et avantages des personnels affectés à l’opération, réellement supportés, directement ou indirectement, en numéraire ou en nature, par la structure. En cas de mise à disposition de personnel, la copie de la convention de mise à disposition nominative doit être fournie (contribution en nature). 
</t>
    </r>
    <r>
      <rPr>
        <b/>
        <sz val="11"/>
        <color theme="1"/>
        <rFont val="Calibri"/>
        <family val="2"/>
        <scheme val="minor"/>
      </rPr>
      <t xml:space="preserve">Point d'attention : 
</t>
    </r>
    <r>
      <rPr>
        <sz val="11"/>
        <color theme="1"/>
        <rFont val="Calibri"/>
        <family val="2"/>
        <scheme val="minor"/>
      </rPr>
      <t xml:space="preserve">- les frais de déplacement ne sont pas considérés comme des frais de personnel, à l’exception des dépenses pour les déplacements domicile-travail si les règles nationales établissent qu’elles faisaient partie des salaires bruts; 
- les indemnités ou salaires versés au profit des participants à des opérations du FSE+ ne sont pas considérés comme des frais de personnel; 
- en ce qui concerne le salaire (partiellement) remboursé ou financé par des tiers (par exemple, si le personnel direct a été recruté avec une aide à l’embauche), le taux forfaitaire est appliqué à la valeur totale de la rémunération, même si une partie de celle-ci est payée par un tiers;
- les frais de personnel peuvent être des coûts directs ou indirects. Une analyse au cas par cas est nécessaire. Il est de la responsabilité de l’AG de s’assurer que le calcul est approprié; 
- les frais de personnel directs éligibles peut inclure </t>
    </r>
    <r>
      <rPr>
        <u/>
        <sz val="11"/>
        <color theme="1"/>
        <rFont val="Calibri"/>
        <family val="2"/>
        <scheme val="minor"/>
      </rPr>
      <t>le bénévolat ou la mise à disposition de personnel</t>
    </r>
    <r>
      <rPr>
        <sz val="11"/>
        <color theme="1"/>
        <rFont val="Calibri"/>
        <family val="2"/>
        <scheme val="minor"/>
      </rPr>
      <t>. Néanmoins, si le bénévolat ou la mise à disposition de personnel ne génèrent aucun coût indirect (</t>
    </r>
    <r>
      <rPr>
        <u/>
        <sz val="11"/>
        <color theme="1"/>
        <rFont val="Calibri"/>
        <family val="2"/>
        <scheme val="minor"/>
      </rPr>
      <t>parce qu’ils ne sont pas dans les locaux du bénéficiaire par exemple</t>
    </r>
    <r>
      <rPr>
        <sz val="11"/>
        <color theme="1"/>
        <rFont val="Calibri"/>
        <family val="2"/>
        <scheme val="minor"/>
      </rPr>
      <t>), il ne serait pas approprié de les prendre en compte dans la base de calcul. Aussi, il convient de préciser l’intégration ou non des contributions en nature sous forme de travail dans les dépenses de personnel directes servant de base à l’OCS.</t>
    </r>
  </si>
  <si>
    <r>
      <t xml:space="preserve">Taux forfaitaire 
</t>
    </r>
    <r>
      <rPr>
        <b/>
        <i/>
        <sz val="10"/>
        <color rgb="FFFF0000"/>
        <rFont val="Arial"/>
        <family val="2"/>
      </rPr>
      <t>(point d'attention : vérifier la compatibilité de certains types de dépenses avec les règles en matière d'aides d'Etat)</t>
    </r>
  </si>
  <si>
    <t xml:space="preserve">Montant des dépenses présentées au réel </t>
  </si>
  <si>
    <t xml:space="preserve">Afin d’éviter le double financement et d’assurer l’égalité de traitement entre les bénéficiaires (sans remettre en cause les éléments d’éligibilité déjà définis au niveau national et européen), l'AG définit les différentes catégories de coûts (coûts directs, indirects et frais de personnel) en cas d’utilisation d’un taux forfaitaire : </t>
  </si>
  <si>
    <t>7. salaire et indemnités liés aux participants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</si>
</sst>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7" x14ac:knownFonts="1">
    <font>
      <sz val="11"/>
      <color theme="1"/>
      <name val="Calibri"/>
      <family val="2"/>
      <scheme val="minor"/>
    </font>
    <font>
      <sz val="10"/>
      <color theme="1"/>
      <name val="Arial"/>
      <family val="2"/>
    </font>
    <font>
      <sz val="10"/>
      <name val="Arial"/>
      <family val="2"/>
    </font>
    <font>
      <sz val="10"/>
      <color rgb="FFFF0000"/>
      <name val="Arial"/>
      <family val="2"/>
    </font>
    <font>
      <b/>
      <sz val="11"/>
      <color theme="1"/>
      <name val="Calibri"/>
      <family val="2"/>
      <scheme val="minor"/>
    </font>
    <font>
      <b/>
      <sz val="12"/>
      <color theme="1"/>
      <name val="Arial"/>
      <family val="2"/>
    </font>
    <font>
      <b/>
      <sz val="10"/>
      <color theme="1"/>
      <name val="Arial"/>
      <family val="2"/>
    </font>
    <font>
      <b/>
      <i/>
      <sz val="10"/>
      <color rgb="FFFF0000"/>
      <name val="Arial"/>
      <family val="2"/>
    </font>
    <font>
      <b/>
      <sz val="10"/>
      <color rgb="FFFF0000"/>
      <name val="Arial"/>
      <family val="2"/>
    </font>
    <font>
      <b/>
      <i/>
      <sz val="11"/>
      <color theme="1"/>
      <name val="Arial"/>
      <family val="2"/>
    </font>
    <font>
      <b/>
      <sz val="10"/>
      <color theme="3"/>
      <name val="Arial"/>
      <family val="2"/>
    </font>
    <font>
      <u/>
      <sz val="11"/>
      <color theme="1"/>
      <name val="Calibri"/>
      <family val="2"/>
      <scheme val="minor"/>
    </font>
    <font>
      <sz val="11"/>
      <color theme="1"/>
      <name val="Calibri"/>
      <family val="2"/>
      <scheme val="minor"/>
    </font>
    <font>
      <b/>
      <sz val="10"/>
      <name val="Arial"/>
      <family val="2"/>
    </font>
    <font>
      <b/>
      <i/>
      <sz val="11"/>
      <color theme="1"/>
      <name val="Calibri"/>
      <family val="2"/>
      <scheme val="minor"/>
    </font>
    <font>
      <b/>
      <sz val="8"/>
      <color rgb="FFFF0000"/>
      <name val="Arial"/>
      <family val="2"/>
    </font>
    <font>
      <b/>
      <i/>
      <sz val="8"/>
      <name val="Arial"/>
      <family val="2"/>
    </font>
  </fonts>
  <fills count="17">
    <fill>
      <patternFill patternType="none"/>
    </fill>
    <fill>
      <patternFill patternType="gray125"/>
    </fill>
    <fill>
      <patternFill patternType="solid">
        <fgColor theme="3" tint="0.59999389629810485"/>
        <bgColor rgb="FFBFBFBF"/>
      </patternFill>
    </fill>
    <fill>
      <patternFill patternType="solid">
        <fgColor theme="3" tint="0.59999389629810485"/>
        <bgColor indexed="64"/>
      </patternFill>
    </fill>
    <fill>
      <patternFill patternType="solid">
        <fgColor theme="0"/>
        <bgColor rgb="FF92CDDC"/>
      </patternFill>
    </fill>
    <fill>
      <patternFill patternType="solid">
        <fgColor theme="0"/>
        <bgColor indexed="64"/>
      </patternFill>
    </fill>
    <fill>
      <patternFill patternType="solid">
        <fgColor theme="0"/>
        <bgColor rgb="FFD8D8D8"/>
      </patternFill>
    </fill>
    <fill>
      <patternFill patternType="solid">
        <fgColor theme="0" tint="-0.14999847407452621"/>
        <bgColor rgb="FF92CDDC"/>
      </patternFill>
    </fill>
    <fill>
      <patternFill patternType="solid">
        <fgColor theme="0" tint="-0.14999847407452621"/>
        <bgColor indexed="64"/>
      </patternFill>
    </fill>
    <fill>
      <patternFill patternType="solid">
        <fgColor theme="0" tint="-0.14999847407452621"/>
        <bgColor rgb="FFD8D8D8"/>
      </patternFill>
    </fill>
    <fill>
      <patternFill patternType="solid">
        <fgColor theme="4" tint="0.79998168889431442"/>
        <bgColor indexed="64"/>
      </patternFill>
    </fill>
    <fill>
      <patternFill patternType="lightGray">
        <bgColor theme="0" tint="-4.9989318521683403E-2"/>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14996795556505021"/>
        <bgColor indexed="64"/>
      </patternFill>
    </fill>
    <fill>
      <patternFill patternType="solid">
        <fgColor theme="3" tint="0.79998168889431442"/>
        <bgColor indexed="64"/>
      </patternFill>
    </fill>
    <fill>
      <patternFill patternType="gray0625">
        <bgColor theme="0" tint="-0.14996795556505021"/>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s>
  <cellStyleXfs count="2">
    <xf numFmtId="0" fontId="0" fillId="0" borderId="0"/>
    <xf numFmtId="9" fontId="12" fillId="0" borderId="0" applyFont="0" applyFill="0" applyBorder="0" applyAlignment="0" applyProtection="0"/>
  </cellStyleXfs>
  <cellXfs count="55">
    <xf numFmtId="0" fontId="0" fillId="0" borderId="0" xfId="0"/>
    <xf numFmtId="0" fontId="1" fillId="0" borderId="0" xfId="0" applyFont="1" applyAlignment="1">
      <alignment horizontal="left" vertical="top" wrapText="1"/>
    </xf>
    <xf numFmtId="0" fontId="1" fillId="6" borderId="1" xfId="0" applyFont="1" applyFill="1" applyBorder="1" applyAlignment="1">
      <alignment horizontal="center" vertical="center" wrapText="1"/>
    </xf>
    <xf numFmtId="164" fontId="6"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9" fontId="5" fillId="2" borderId="1"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9" fontId="5" fillId="3" borderId="3" xfId="0" applyNumberFormat="1" applyFont="1" applyFill="1" applyBorder="1" applyAlignment="1">
      <alignment horizontal="center" vertical="center" wrapText="1"/>
    </xf>
    <xf numFmtId="164" fontId="1" fillId="4" borderId="2" xfId="0" applyNumberFormat="1" applyFont="1" applyFill="1" applyBorder="1" applyAlignment="1">
      <alignment horizontal="center" vertical="center"/>
    </xf>
    <xf numFmtId="164" fontId="1" fillId="5" borderId="2" xfId="0" applyNumberFormat="1" applyFont="1" applyFill="1" applyBorder="1" applyAlignment="1">
      <alignment horizontal="center" vertical="center"/>
    </xf>
    <xf numFmtId="164" fontId="2" fillId="5" borderId="2" xfId="0" applyNumberFormat="1" applyFont="1" applyFill="1" applyBorder="1" applyAlignment="1">
      <alignment horizontal="center" vertical="center"/>
    </xf>
    <xf numFmtId="164" fontId="1" fillId="6" borderId="2"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0" fillId="0" borderId="0" xfId="0" applyAlignment="1">
      <alignment vertical="center"/>
    </xf>
    <xf numFmtId="0" fontId="0" fillId="10" borderId="1" xfId="0" applyFill="1" applyBorder="1" applyAlignment="1">
      <alignment horizontal="center" vertical="center" wrapText="1"/>
    </xf>
    <xf numFmtId="0" fontId="0" fillId="11" borderId="1" xfId="0" applyFill="1" applyBorder="1" applyAlignment="1">
      <alignment horizontal="center" vertical="center"/>
    </xf>
    <xf numFmtId="0" fontId="0" fillId="12" borderId="1" xfId="0" applyFill="1" applyBorder="1" applyAlignment="1">
      <alignment horizontal="center" vertical="center"/>
    </xf>
    <xf numFmtId="0" fontId="0" fillId="13" borderId="1" xfId="0" applyFill="1" applyBorder="1" applyAlignment="1">
      <alignment horizontal="center" vertical="center"/>
    </xf>
    <xf numFmtId="0" fontId="4" fillId="10" borderId="1" xfId="0" applyFont="1" applyFill="1" applyBorder="1" applyAlignment="1">
      <alignment horizontal="center" vertical="center"/>
    </xf>
    <xf numFmtId="164" fontId="8" fillId="9" borderId="1" xfId="0" applyNumberFormat="1" applyFont="1" applyFill="1" applyBorder="1" applyAlignment="1">
      <alignment horizontal="center" vertical="center"/>
    </xf>
    <xf numFmtId="9" fontId="9" fillId="3" borderId="3" xfId="0" applyNumberFormat="1" applyFont="1" applyFill="1" applyBorder="1" applyAlignment="1">
      <alignment horizontal="center" vertical="center" wrapText="1"/>
    </xf>
    <xf numFmtId="9" fontId="9" fillId="2" borderId="1" xfId="0" applyNumberFormat="1" applyFont="1" applyFill="1" applyBorder="1" applyAlignment="1">
      <alignment horizontal="center" vertical="center" wrapText="1"/>
    </xf>
    <xf numFmtId="164" fontId="10" fillId="7" borderId="3" xfId="0" applyNumberFormat="1" applyFont="1" applyFill="1" applyBorder="1" applyAlignment="1">
      <alignment horizontal="center" vertical="center"/>
    </xf>
    <xf numFmtId="0" fontId="1" fillId="0" borderId="0" xfId="0" applyFont="1" applyAlignment="1">
      <alignment horizontal="left" vertical="center" wrapText="1"/>
    </xf>
    <xf numFmtId="0" fontId="0" fillId="8" borderId="0" xfId="0" applyFill="1"/>
    <xf numFmtId="10" fontId="0" fillId="8" borderId="0" xfId="1" applyNumberFormat="1" applyFont="1" applyFill="1" applyAlignment="1">
      <alignment horizontal="center" vertical="center"/>
    </xf>
    <xf numFmtId="164" fontId="8" fillId="7" borderId="1" xfId="0" applyNumberFormat="1" applyFont="1" applyFill="1" applyBorder="1" applyAlignment="1">
      <alignment horizontal="center" vertical="center"/>
    </xf>
    <xf numFmtId="164" fontId="13" fillId="8" borderId="1" xfId="0" applyNumberFormat="1" applyFont="1" applyFill="1" applyBorder="1" applyAlignment="1">
      <alignment horizontal="center" vertical="center"/>
    </xf>
    <xf numFmtId="164" fontId="13" fillId="7" borderId="1" xfId="0" applyNumberFormat="1" applyFont="1" applyFill="1" applyBorder="1" applyAlignment="1">
      <alignment horizontal="center" vertical="center"/>
    </xf>
    <xf numFmtId="164" fontId="6" fillId="8" borderId="1" xfId="0" applyNumberFormat="1" applyFont="1" applyFill="1" applyBorder="1" applyAlignment="1">
      <alignment horizontal="center" vertical="center"/>
    </xf>
    <xf numFmtId="164" fontId="13" fillId="14" borderId="1" xfId="0" applyNumberFormat="1" applyFont="1" applyFill="1" applyBorder="1" applyAlignment="1">
      <alignment horizontal="center" vertical="center"/>
    </xf>
    <xf numFmtId="164" fontId="10" fillId="7" borderId="1" xfId="0" applyNumberFormat="1" applyFont="1" applyFill="1" applyBorder="1" applyAlignment="1">
      <alignment horizontal="center" vertical="center"/>
    </xf>
    <xf numFmtId="0" fontId="1" fillId="4" borderId="1" xfId="0" applyFont="1" applyFill="1" applyBorder="1" applyAlignment="1">
      <alignment horizontal="center" vertical="center" wrapText="1"/>
    </xf>
    <xf numFmtId="0" fontId="0" fillId="0" borderId="0" xfId="0" applyAlignment="1">
      <alignment wrapText="1"/>
    </xf>
    <xf numFmtId="164" fontId="16" fillId="16" borderId="1" xfId="0" applyNumberFormat="1" applyFont="1" applyFill="1" applyBorder="1" applyAlignment="1">
      <alignment horizontal="center" vertical="center"/>
    </xf>
    <xf numFmtId="164" fontId="10" fillId="8" borderId="1" xfId="0" applyNumberFormat="1" applyFont="1" applyFill="1" applyBorder="1" applyAlignment="1">
      <alignment horizontal="center" vertical="center"/>
    </xf>
    <xf numFmtId="0" fontId="0" fillId="0" borderId="1" xfId="0" applyBorder="1" applyAlignment="1">
      <alignment horizontal="left" vertical="center" wrapText="1"/>
    </xf>
    <xf numFmtId="0" fontId="14" fillId="0" borderId="0" xfId="0" applyFont="1" applyAlignment="1">
      <alignment horizontal="left" wrapText="1"/>
    </xf>
    <xf numFmtId="0" fontId="4" fillId="15" borderId="1" xfId="0" applyFont="1" applyFill="1" applyBorder="1" applyAlignment="1">
      <alignment horizontal="center" vertical="center" textRotation="90"/>
    </xf>
    <xf numFmtId="164" fontId="8" fillId="7" borderId="5" xfId="0" applyNumberFormat="1" applyFont="1" applyFill="1" applyBorder="1" applyAlignment="1">
      <alignment horizontal="center" vertical="center"/>
    </xf>
    <xf numFmtId="164" fontId="8" fillId="7" borderId="6" xfId="0" applyNumberFormat="1" applyFont="1" applyFill="1" applyBorder="1" applyAlignment="1">
      <alignment horizontal="center" vertical="center"/>
    </xf>
    <xf numFmtId="164" fontId="8" fillId="7" borderId="4" xfId="0" applyNumberFormat="1"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4" fillId="10" borderId="1" xfId="0" applyFont="1" applyFill="1" applyBorder="1" applyAlignment="1">
      <alignment horizontal="center" vertical="center"/>
    </xf>
    <xf numFmtId="0" fontId="4" fillId="10" borderId="1" xfId="0" applyFont="1" applyFill="1" applyBorder="1" applyAlignment="1">
      <alignment horizontal="center" vertical="center" textRotation="90"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1321375</xdr:colOff>
      <xdr:row>9</xdr:row>
      <xdr:rowOff>134348</xdr:rowOff>
    </xdr:from>
    <xdr:to>
      <xdr:col>4</xdr:col>
      <xdr:colOff>1552575</xdr:colOff>
      <xdr:row>16</xdr:row>
      <xdr:rowOff>257178</xdr:rowOff>
    </xdr:to>
    <xdr:sp macro="" textlink="">
      <xdr:nvSpPr>
        <xdr:cNvPr id="15" name="Flèche : demi-tour 14">
          <a:extLst>
            <a:ext uri="{FF2B5EF4-FFF2-40B4-BE49-F238E27FC236}">
              <a16:creationId xmlns:a16="http://schemas.microsoft.com/office/drawing/2014/main" id="{56906D1D-D083-42D1-B1DA-6D6915EF78B0}"/>
            </a:ext>
          </a:extLst>
        </xdr:cNvPr>
        <xdr:cNvSpPr/>
      </xdr:nvSpPr>
      <xdr:spPr>
        <a:xfrm rot="5400000">
          <a:off x="6971497" y="2847176"/>
          <a:ext cx="2323105" cy="231200"/>
        </a:xfrm>
        <a:custGeom>
          <a:avLst/>
          <a:gdLst>
            <a:gd name="connsiteX0" fmla="*/ 0 w 2074599"/>
            <a:gd name="connsiteY0" fmla="*/ 324162 h 324162"/>
            <a:gd name="connsiteX1" fmla="*/ 0 w 2074599"/>
            <a:gd name="connsiteY1" fmla="*/ 141821 h 324162"/>
            <a:gd name="connsiteX2" fmla="*/ 141821 w 2074599"/>
            <a:gd name="connsiteY2" fmla="*/ 0 h 324162"/>
            <a:gd name="connsiteX3" fmla="*/ 1897020 w 2074599"/>
            <a:gd name="connsiteY3" fmla="*/ 0 h 324162"/>
            <a:gd name="connsiteX4" fmla="*/ 2038841 w 2074599"/>
            <a:gd name="connsiteY4" fmla="*/ 141821 h 324162"/>
            <a:gd name="connsiteX5" fmla="*/ 2038841 w 2074599"/>
            <a:gd name="connsiteY5" fmla="*/ 162081 h 324162"/>
            <a:gd name="connsiteX6" fmla="*/ 2074599 w 2074599"/>
            <a:gd name="connsiteY6" fmla="*/ 162081 h 324162"/>
            <a:gd name="connsiteX7" fmla="*/ 1993559 w 2074599"/>
            <a:gd name="connsiteY7" fmla="*/ 243122 h 324162"/>
            <a:gd name="connsiteX8" fmla="*/ 1912518 w 2074599"/>
            <a:gd name="connsiteY8" fmla="*/ 162081 h 324162"/>
            <a:gd name="connsiteX9" fmla="*/ 1948276 w 2074599"/>
            <a:gd name="connsiteY9" fmla="*/ 162081 h 324162"/>
            <a:gd name="connsiteX10" fmla="*/ 1948276 w 2074599"/>
            <a:gd name="connsiteY10" fmla="*/ 141821 h 324162"/>
            <a:gd name="connsiteX11" fmla="*/ 1897020 w 2074599"/>
            <a:gd name="connsiteY11" fmla="*/ 90565 h 324162"/>
            <a:gd name="connsiteX12" fmla="*/ 141821 w 2074599"/>
            <a:gd name="connsiteY12" fmla="*/ 90564 h 324162"/>
            <a:gd name="connsiteX13" fmla="*/ 90565 w 2074599"/>
            <a:gd name="connsiteY13" fmla="*/ 141820 h 324162"/>
            <a:gd name="connsiteX14" fmla="*/ 90564 w 2074599"/>
            <a:gd name="connsiteY14" fmla="*/ 324162 h 324162"/>
            <a:gd name="connsiteX15" fmla="*/ 0 w 2074599"/>
            <a:gd name="connsiteY15" fmla="*/ 324162 h 324162"/>
            <a:gd name="connsiteX0" fmla="*/ 0 w 2084122"/>
            <a:gd name="connsiteY0" fmla="*/ 276537 h 324162"/>
            <a:gd name="connsiteX1" fmla="*/ 9523 w 2084122"/>
            <a:gd name="connsiteY1" fmla="*/ 141821 h 324162"/>
            <a:gd name="connsiteX2" fmla="*/ 151344 w 2084122"/>
            <a:gd name="connsiteY2" fmla="*/ 0 h 324162"/>
            <a:gd name="connsiteX3" fmla="*/ 1906543 w 2084122"/>
            <a:gd name="connsiteY3" fmla="*/ 0 h 324162"/>
            <a:gd name="connsiteX4" fmla="*/ 2048364 w 2084122"/>
            <a:gd name="connsiteY4" fmla="*/ 141821 h 324162"/>
            <a:gd name="connsiteX5" fmla="*/ 2048364 w 2084122"/>
            <a:gd name="connsiteY5" fmla="*/ 162081 h 324162"/>
            <a:gd name="connsiteX6" fmla="*/ 2084122 w 2084122"/>
            <a:gd name="connsiteY6" fmla="*/ 162081 h 324162"/>
            <a:gd name="connsiteX7" fmla="*/ 2003082 w 2084122"/>
            <a:gd name="connsiteY7" fmla="*/ 243122 h 324162"/>
            <a:gd name="connsiteX8" fmla="*/ 1922041 w 2084122"/>
            <a:gd name="connsiteY8" fmla="*/ 162081 h 324162"/>
            <a:gd name="connsiteX9" fmla="*/ 1957799 w 2084122"/>
            <a:gd name="connsiteY9" fmla="*/ 162081 h 324162"/>
            <a:gd name="connsiteX10" fmla="*/ 1957799 w 2084122"/>
            <a:gd name="connsiteY10" fmla="*/ 141821 h 324162"/>
            <a:gd name="connsiteX11" fmla="*/ 1906543 w 2084122"/>
            <a:gd name="connsiteY11" fmla="*/ 90565 h 324162"/>
            <a:gd name="connsiteX12" fmla="*/ 151344 w 2084122"/>
            <a:gd name="connsiteY12" fmla="*/ 90564 h 324162"/>
            <a:gd name="connsiteX13" fmla="*/ 100088 w 2084122"/>
            <a:gd name="connsiteY13" fmla="*/ 141820 h 324162"/>
            <a:gd name="connsiteX14" fmla="*/ 100087 w 2084122"/>
            <a:gd name="connsiteY14" fmla="*/ 324162 h 324162"/>
            <a:gd name="connsiteX15" fmla="*/ 0 w 2084122"/>
            <a:gd name="connsiteY15" fmla="*/ 276537 h 324162"/>
            <a:gd name="connsiteX0" fmla="*/ 0 w 2084122"/>
            <a:gd name="connsiteY0" fmla="*/ 276537 h 276537"/>
            <a:gd name="connsiteX1" fmla="*/ 9523 w 2084122"/>
            <a:gd name="connsiteY1" fmla="*/ 141821 h 276537"/>
            <a:gd name="connsiteX2" fmla="*/ 151344 w 2084122"/>
            <a:gd name="connsiteY2" fmla="*/ 0 h 276537"/>
            <a:gd name="connsiteX3" fmla="*/ 1906543 w 2084122"/>
            <a:gd name="connsiteY3" fmla="*/ 0 h 276537"/>
            <a:gd name="connsiteX4" fmla="*/ 2048364 w 2084122"/>
            <a:gd name="connsiteY4" fmla="*/ 141821 h 276537"/>
            <a:gd name="connsiteX5" fmla="*/ 2048364 w 2084122"/>
            <a:gd name="connsiteY5" fmla="*/ 162081 h 276537"/>
            <a:gd name="connsiteX6" fmla="*/ 2084122 w 2084122"/>
            <a:gd name="connsiteY6" fmla="*/ 162081 h 276537"/>
            <a:gd name="connsiteX7" fmla="*/ 2003082 w 2084122"/>
            <a:gd name="connsiteY7" fmla="*/ 243122 h 276537"/>
            <a:gd name="connsiteX8" fmla="*/ 1922041 w 2084122"/>
            <a:gd name="connsiteY8" fmla="*/ 162081 h 276537"/>
            <a:gd name="connsiteX9" fmla="*/ 1957799 w 2084122"/>
            <a:gd name="connsiteY9" fmla="*/ 162081 h 276537"/>
            <a:gd name="connsiteX10" fmla="*/ 1957799 w 2084122"/>
            <a:gd name="connsiteY10" fmla="*/ 141821 h 276537"/>
            <a:gd name="connsiteX11" fmla="*/ 1906543 w 2084122"/>
            <a:gd name="connsiteY11" fmla="*/ 90565 h 276537"/>
            <a:gd name="connsiteX12" fmla="*/ 151344 w 2084122"/>
            <a:gd name="connsiteY12" fmla="*/ 90564 h 276537"/>
            <a:gd name="connsiteX13" fmla="*/ 100088 w 2084122"/>
            <a:gd name="connsiteY13" fmla="*/ 141820 h 276537"/>
            <a:gd name="connsiteX14" fmla="*/ 100087 w 2084122"/>
            <a:gd name="connsiteY14" fmla="*/ 267012 h 276537"/>
            <a:gd name="connsiteX15" fmla="*/ 0 w 2084122"/>
            <a:gd name="connsiteY15" fmla="*/ 276537 h 276537"/>
            <a:gd name="connsiteX0" fmla="*/ 0 w 2084119"/>
            <a:gd name="connsiteY0" fmla="*/ 219387 h 267012"/>
            <a:gd name="connsiteX1" fmla="*/ 9520 w 2084119"/>
            <a:gd name="connsiteY1" fmla="*/ 141821 h 267012"/>
            <a:gd name="connsiteX2" fmla="*/ 151341 w 2084119"/>
            <a:gd name="connsiteY2" fmla="*/ 0 h 267012"/>
            <a:gd name="connsiteX3" fmla="*/ 1906540 w 2084119"/>
            <a:gd name="connsiteY3" fmla="*/ 0 h 267012"/>
            <a:gd name="connsiteX4" fmla="*/ 2048361 w 2084119"/>
            <a:gd name="connsiteY4" fmla="*/ 141821 h 267012"/>
            <a:gd name="connsiteX5" fmla="*/ 2048361 w 2084119"/>
            <a:gd name="connsiteY5" fmla="*/ 162081 h 267012"/>
            <a:gd name="connsiteX6" fmla="*/ 2084119 w 2084119"/>
            <a:gd name="connsiteY6" fmla="*/ 162081 h 267012"/>
            <a:gd name="connsiteX7" fmla="*/ 2003079 w 2084119"/>
            <a:gd name="connsiteY7" fmla="*/ 243122 h 267012"/>
            <a:gd name="connsiteX8" fmla="*/ 1922038 w 2084119"/>
            <a:gd name="connsiteY8" fmla="*/ 162081 h 267012"/>
            <a:gd name="connsiteX9" fmla="*/ 1957796 w 2084119"/>
            <a:gd name="connsiteY9" fmla="*/ 162081 h 267012"/>
            <a:gd name="connsiteX10" fmla="*/ 1957796 w 2084119"/>
            <a:gd name="connsiteY10" fmla="*/ 141821 h 267012"/>
            <a:gd name="connsiteX11" fmla="*/ 1906540 w 2084119"/>
            <a:gd name="connsiteY11" fmla="*/ 90565 h 267012"/>
            <a:gd name="connsiteX12" fmla="*/ 151341 w 2084119"/>
            <a:gd name="connsiteY12" fmla="*/ 90564 h 267012"/>
            <a:gd name="connsiteX13" fmla="*/ 100085 w 2084119"/>
            <a:gd name="connsiteY13" fmla="*/ 141820 h 267012"/>
            <a:gd name="connsiteX14" fmla="*/ 100084 w 2084119"/>
            <a:gd name="connsiteY14" fmla="*/ 267012 h 267012"/>
            <a:gd name="connsiteX15" fmla="*/ 0 w 2084119"/>
            <a:gd name="connsiteY15" fmla="*/ 219387 h 267012"/>
            <a:gd name="connsiteX0" fmla="*/ 0 w 2084119"/>
            <a:gd name="connsiteY0" fmla="*/ 219387 h 243122"/>
            <a:gd name="connsiteX1" fmla="*/ 9520 w 2084119"/>
            <a:gd name="connsiteY1" fmla="*/ 141821 h 243122"/>
            <a:gd name="connsiteX2" fmla="*/ 151341 w 2084119"/>
            <a:gd name="connsiteY2" fmla="*/ 0 h 243122"/>
            <a:gd name="connsiteX3" fmla="*/ 1906540 w 2084119"/>
            <a:gd name="connsiteY3" fmla="*/ 0 h 243122"/>
            <a:gd name="connsiteX4" fmla="*/ 2048361 w 2084119"/>
            <a:gd name="connsiteY4" fmla="*/ 141821 h 243122"/>
            <a:gd name="connsiteX5" fmla="*/ 2048361 w 2084119"/>
            <a:gd name="connsiteY5" fmla="*/ 162081 h 243122"/>
            <a:gd name="connsiteX6" fmla="*/ 2084119 w 2084119"/>
            <a:gd name="connsiteY6" fmla="*/ 162081 h 243122"/>
            <a:gd name="connsiteX7" fmla="*/ 2003079 w 2084119"/>
            <a:gd name="connsiteY7" fmla="*/ 243122 h 243122"/>
            <a:gd name="connsiteX8" fmla="*/ 1922038 w 2084119"/>
            <a:gd name="connsiteY8" fmla="*/ 162081 h 243122"/>
            <a:gd name="connsiteX9" fmla="*/ 1957796 w 2084119"/>
            <a:gd name="connsiteY9" fmla="*/ 162081 h 243122"/>
            <a:gd name="connsiteX10" fmla="*/ 1957796 w 2084119"/>
            <a:gd name="connsiteY10" fmla="*/ 141821 h 243122"/>
            <a:gd name="connsiteX11" fmla="*/ 1906540 w 2084119"/>
            <a:gd name="connsiteY11" fmla="*/ 90565 h 243122"/>
            <a:gd name="connsiteX12" fmla="*/ 151341 w 2084119"/>
            <a:gd name="connsiteY12" fmla="*/ 90564 h 243122"/>
            <a:gd name="connsiteX13" fmla="*/ 100085 w 2084119"/>
            <a:gd name="connsiteY13" fmla="*/ 141820 h 243122"/>
            <a:gd name="connsiteX14" fmla="*/ 100087 w 2084119"/>
            <a:gd name="connsiteY14" fmla="*/ 209862 h 243122"/>
            <a:gd name="connsiteX15" fmla="*/ 0 w 2084119"/>
            <a:gd name="connsiteY15" fmla="*/ 219387 h 24312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084119" h="243122">
              <a:moveTo>
                <a:pt x="0" y="219387"/>
              </a:moveTo>
              <a:cubicBezTo>
                <a:pt x="0" y="158607"/>
                <a:pt x="9520" y="202601"/>
                <a:pt x="9520" y="141821"/>
              </a:cubicBezTo>
              <a:cubicBezTo>
                <a:pt x="9520" y="63495"/>
                <a:pt x="73015" y="0"/>
                <a:pt x="151341" y="0"/>
              </a:cubicBezTo>
              <a:lnTo>
                <a:pt x="1906540" y="0"/>
              </a:lnTo>
              <a:cubicBezTo>
                <a:pt x="1984866" y="0"/>
                <a:pt x="2048361" y="63495"/>
                <a:pt x="2048361" y="141821"/>
              </a:cubicBezTo>
              <a:lnTo>
                <a:pt x="2048361" y="162081"/>
              </a:lnTo>
              <a:lnTo>
                <a:pt x="2084119" y="162081"/>
              </a:lnTo>
              <a:lnTo>
                <a:pt x="2003079" y="243122"/>
              </a:lnTo>
              <a:lnTo>
                <a:pt x="1922038" y="162081"/>
              </a:lnTo>
              <a:lnTo>
                <a:pt x="1957796" y="162081"/>
              </a:lnTo>
              <a:lnTo>
                <a:pt x="1957796" y="141821"/>
              </a:lnTo>
              <a:cubicBezTo>
                <a:pt x="1957796" y="113513"/>
                <a:pt x="1934848" y="90565"/>
                <a:pt x="1906540" y="90565"/>
              </a:cubicBezTo>
              <a:lnTo>
                <a:pt x="151341" y="90564"/>
              </a:lnTo>
              <a:cubicBezTo>
                <a:pt x="123033" y="90564"/>
                <a:pt x="100085" y="113512"/>
                <a:pt x="100085" y="141820"/>
              </a:cubicBezTo>
              <a:cubicBezTo>
                <a:pt x="100085" y="202601"/>
                <a:pt x="100087" y="149081"/>
                <a:pt x="100087" y="209862"/>
              </a:cubicBezTo>
              <a:lnTo>
                <a:pt x="0" y="219387"/>
              </a:lnTo>
              <a:close/>
            </a:path>
          </a:pathLst>
        </a:cu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tx1"/>
            </a:solidFill>
          </a:endParaRPr>
        </a:p>
      </xdr:txBody>
    </xdr:sp>
    <xdr:clientData/>
  </xdr:twoCellAnchor>
  <xdr:twoCellAnchor>
    <xdr:from>
      <xdr:col>5</xdr:col>
      <xdr:colOff>1438274</xdr:colOff>
      <xdr:row>9</xdr:row>
      <xdr:rowOff>104780</xdr:rowOff>
    </xdr:from>
    <xdr:to>
      <xdr:col>5</xdr:col>
      <xdr:colOff>1657349</xdr:colOff>
      <xdr:row>13</xdr:row>
      <xdr:rowOff>19056</xdr:rowOff>
    </xdr:to>
    <xdr:sp macro="" textlink="">
      <xdr:nvSpPr>
        <xdr:cNvPr id="20" name="Flèche : demi-tour 19">
          <a:extLst>
            <a:ext uri="{FF2B5EF4-FFF2-40B4-BE49-F238E27FC236}">
              <a16:creationId xmlns:a16="http://schemas.microsoft.com/office/drawing/2014/main" id="{4DD04270-05F5-443C-B438-161F54CF457A}"/>
            </a:ext>
          </a:extLst>
        </xdr:cNvPr>
        <xdr:cNvSpPr/>
      </xdr:nvSpPr>
      <xdr:spPr>
        <a:xfrm rot="5400000">
          <a:off x="9353549" y="2247905"/>
          <a:ext cx="1171576" cy="219075"/>
        </a:xfrm>
        <a:prstGeom prst="uturnArrow">
          <a:avLst>
            <a:gd name="adj1" fmla="val 25000"/>
            <a:gd name="adj2" fmla="val 25000"/>
            <a:gd name="adj3" fmla="val 28858"/>
            <a:gd name="adj4" fmla="val 43750"/>
            <a:gd name="adj5" fmla="val 75000"/>
          </a:avLst>
        </a:prstGeom>
        <a:solidFill>
          <a:schemeClr val="accent1"/>
        </a:solidFill>
        <a:scene3d>
          <a:camera prst="orthographicFront">
            <a:rot lat="10200000"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tx1"/>
            </a:solidFill>
          </a:endParaRPr>
        </a:p>
      </xdr:txBody>
    </xdr:sp>
    <xdr:clientData/>
  </xdr:twoCellAnchor>
  <xdr:twoCellAnchor>
    <xdr:from>
      <xdr:col>7</xdr:col>
      <xdr:colOff>1284635</xdr:colOff>
      <xdr:row>9</xdr:row>
      <xdr:rowOff>142876</xdr:rowOff>
    </xdr:from>
    <xdr:to>
      <xdr:col>7</xdr:col>
      <xdr:colOff>1602973</xdr:colOff>
      <xdr:row>12</xdr:row>
      <xdr:rowOff>266703</xdr:rowOff>
    </xdr:to>
    <xdr:sp macro="" textlink="">
      <xdr:nvSpPr>
        <xdr:cNvPr id="22" name="Flèche : demi-tour 21">
          <a:extLst>
            <a:ext uri="{FF2B5EF4-FFF2-40B4-BE49-F238E27FC236}">
              <a16:creationId xmlns:a16="http://schemas.microsoft.com/office/drawing/2014/main" id="{E9F2DB07-5B0F-4309-82AA-0335812E13EF}"/>
            </a:ext>
          </a:extLst>
        </xdr:cNvPr>
        <xdr:cNvSpPr/>
      </xdr:nvSpPr>
      <xdr:spPr>
        <a:xfrm rot="5400000">
          <a:off x="12692828" y="2183983"/>
          <a:ext cx="1066802" cy="318338"/>
        </a:xfrm>
        <a:prstGeom prst="utur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tx1"/>
            </a:solidFill>
          </a:endParaRPr>
        </a:p>
      </xdr:txBody>
    </xdr:sp>
    <xdr:clientData/>
  </xdr:twoCellAnchor>
  <xdr:twoCellAnchor>
    <xdr:from>
      <xdr:col>5</xdr:col>
      <xdr:colOff>1108885</xdr:colOff>
      <xdr:row>10</xdr:row>
      <xdr:rowOff>47971</xdr:rowOff>
    </xdr:from>
    <xdr:to>
      <xdr:col>5</xdr:col>
      <xdr:colOff>1355150</xdr:colOff>
      <xdr:row>15</xdr:row>
      <xdr:rowOff>266700</xdr:rowOff>
    </xdr:to>
    <xdr:sp macro="" textlink="">
      <xdr:nvSpPr>
        <xdr:cNvPr id="4" name="Accolade fermante 3">
          <a:extLst>
            <a:ext uri="{FF2B5EF4-FFF2-40B4-BE49-F238E27FC236}">
              <a16:creationId xmlns:a16="http://schemas.microsoft.com/office/drawing/2014/main" id="{8EFC8C31-EE95-4CF1-A805-A811298D95B8}"/>
            </a:ext>
          </a:extLst>
        </xdr:cNvPr>
        <xdr:cNvSpPr/>
      </xdr:nvSpPr>
      <xdr:spPr>
        <a:xfrm>
          <a:off x="9361345" y="2036791"/>
          <a:ext cx="246265" cy="1780829"/>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1435680</xdr:colOff>
      <xdr:row>12</xdr:row>
      <xdr:rowOff>171451</xdr:rowOff>
    </xdr:from>
    <xdr:to>
      <xdr:col>3</xdr:col>
      <xdr:colOff>1638300</xdr:colOff>
      <xdr:row>16</xdr:row>
      <xdr:rowOff>247653</xdr:rowOff>
    </xdr:to>
    <xdr:sp macro="" textlink="">
      <xdr:nvSpPr>
        <xdr:cNvPr id="17" name="Flèche : demi-tour 14">
          <a:extLst>
            <a:ext uri="{FF2B5EF4-FFF2-40B4-BE49-F238E27FC236}">
              <a16:creationId xmlns:a16="http://schemas.microsoft.com/office/drawing/2014/main" id="{F3595F4B-9E72-436C-A61E-F0404895F95B}"/>
            </a:ext>
          </a:extLst>
        </xdr:cNvPr>
        <xdr:cNvSpPr/>
      </xdr:nvSpPr>
      <xdr:spPr>
        <a:xfrm rot="5400000">
          <a:off x="5870864" y="3346742"/>
          <a:ext cx="1333502" cy="202620"/>
        </a:xfrm>
        <a:custGeom>
          <a:avLst/>
          <a:gdLst>
            <a:gd name="connsiteX0" fmla="*/ 0 w 2074599"/>
            <a:gd name="connsiteY0" fmla="*/ 324162 h 324162"/>
            <a:gd name="connsiteX1" fmla="*/ 0 w 2074599"/>
            <a:gd name="connsiteY1" fmla="*/ 141821 h 324162"/>
            <a:gd name="connsiteX2" fmla="*/ 141821 w 2074599"/>
            <a:gd name="connsiteY2" fmla="*/ 0 h 324162"/>
            <a:gd name="connsiteX3" fmla="*/ 1897020 w 2074599"/>
            <a:gd name="connsiteY3" fmla="*/ 0 h 324162"/>
            <a:gd name="connsiteX4" fmla="*/ 2038841 w 2074599"/>
            <a:gd name="connsiteY4" fmla="*/ 141821 h 324162"/>
            <a:gd name="connsiteX5" fmla="*/ 2038841 w 2074599"/>
            <a:gd name="connsiteY5" fmla="*/ 162081 h 324162"/>
            <a:gd name="connsiteX6" fmla="*/ 2074599 w 2074599"/>
            <a:gd name="connsiteY6" fmla="*/ 162081 h 324162"/>
            <a:gd name="connsiteX7" fmla="*/ 1993559 w 2074599"/>
            <a:gd name="connsiteY7" fmla="*/ 243122 h 324162"/>
            <a:gd name="connsiteX8" fmla="*/ 1912518 w 2074599"/>
            <a:gd name="connsiteY8" fmla="*/ 162081 h 324162"/>
            <a:gd name="connsiteX9" fmla="*/ 1948276 w 2074599"/>
            <a:gd name="connsiteY9" fmla="*/ 162081 h 324162"/>
            <a:gd name="connsiteX10" fmla="*/ 1948276 w 2074599"/>
            <a:gd name="connsiteY10" fmla="*/ 141821 h 324162"/>
            <a:gd name="connsiteX11" fmla="*/ 1897020 w 2074599"/>
            <a:gd name="connsiteY11" fmla="*/ 90565 h 324162"/>
            <a:gd name="connsiteX12" fmla="*/ 141821 w 2074599"/>
            <a:gd name="connsiteY12" fmla="*/ 90564 h 324162"/>
            <a:gd name="connsiteX13" fmla="*/ 90565 w 2074599"/>
            <a:gd name="connsiteY13" fmla="*/ 141820 h 324162"/>
            <a:gd name="connsiteX14" fmla="*/ 90564 w 2074599"/>
            <a:gd name="connsiteY14" fmla="*/ 324162 h 324162"/>
            <a:gd name="connsiteX15" fmla="*/ 0 w 2074599"/>
            <a:gd name="connsiteY15" fmla="*/ 324162 h 324162"/>
            <a:gd name="connsiteX0" fmla="*/ 0 w 2084122"/>
            <a:gd name="connsiteY0" fmla="*/ 276537 h 324162"/>
            <a:gd name="connsiteX1" fmla="*/ 9523 w 2084122"/>
            <a:gd name="connsiteY1" fmla="*/ 141821 h 324162"/>
            <a:gd name="connsiteX2" fmla="*/ 151344 w 2084122"/>
            <a:gd name="connsiteY2" fmla="*/ 0 h 324162"/>
            <a:gd name="connsiteX3" fmla="*/ 1906543 w 2084122"/>
            <a:gd name="connsiteY3" fmla="*/ 0 h 324162"/>
            <a:gd name="connsiteX4" fmla="*/ 2048364 w 2084122"/>
            <a:gd name="connsiteY4" fmla="*/ 141821 h 324162"/>
            <a:gd name="connsiteX5" fmla="*/ 2048364 w 2084122"/>
            <a:gd name="connsiteY5" fmla="*/ 162081 h 324162"/>
            <a:gd name="connsiteX6" fmla="*/ 2084122 w 2084122"/>
            <a:gd name="connsiteY6" fmla="*/ 162081 h 324162"/>
            <a:gd name="connsiteX7" fmla="*/ 2003082 w 2084122"/>
            <a:gd name="connsiteY7" fmla="*/ 243122 h 324162"/>
            <a:gd name="connsiteX8" fmla="*/ 1922041 w 2084122"/>
            <a:gd name="connsiteY8" fmla="*/ 162081 h 324162"/>
            <a:gd name="connsiteX9" fmla="*/ 1957799 w 2084122"/>
            <a:gd name="connsiteY9" fmla="*/ 162081 h 324162"/>
            <a:gd name="connsiteX10" fmla="*/ 1957799 w 2084122"/>
            <a:gd name="connsiteY10" fmla="*/ 141821 h 324162"/>
            <a:gd name="connsiteX11" fmla="*/ 1906543 w 2084122"/>
            <a:gd name="connsiteY11" fmla="*/ 90565 h 324162"/>
            <a:gd name="connsiteX12" fmla="*/ 151344 w 2084122"/>
            <a:gd name="connsiteY12" fmla="*/ 90564 h 324162"/>
            <a:gd name="connsiteX13" fmla="*/ 100088 w 2084122"/>
            <a:gd name="connsiteY13" fmla="*/ 141820 h 324162"/>
            <a:gd name="connsiteX14" fmla="*/ 100087 w 2084122"/>
            <a:gd name="connsiteY14" fmla="*/ 324162 h 324162"/>
            <a:gd name="connsiteX15" fmla="*/ 0 w 2084122"/>
            <a:gd name="connsiteY15" fmla="*/ 276537 h 324162"/>
            <a:gd name="connsiteX0" fmla="*/ 0 w 2084122"/>
            <a:gd name="connsiteY0" fmla="*/ 276537 h 276537"/>
            <a:gd name="connsiteX1" fmla="*/ 9523 w 2084122"/>
            <a:gd name="connsiteY1" fmla="*/ 141821 h 276537"/>
            <a:gd name="connsiteX2" fmla="*/ 151344 w 2084122"/>
            <a:gd name="connsiteY2" fmla="*/ 0 h 276537"/>
            <a:gd name="connsiteX3" fmla="*/ 1906543 w 2084122"/>
            <a:gd name="connsiteY3" fmla="*/ 0 h 276537"/>
            <a:gd name="connsiteX4" fmla="*/ 2048364 w 2084122"/>
            <a:gd name="connsiteY4" fmla="*/ 141821 h 276537"/>
            <a:gd name="connsiteX5" fmla="*/ 2048364 w 2084122"/>
            <a:gd name="connsiteY5" fmla="*/ 162081 h 276537"/>
            <a:gd name="connsiteX6" fmla="*/ 2084122 w 2084122"/>
            <a:gd name="connsiteY6" fmla="*/ 162081 h 276537"/>
            <a:gd name="connsiteX7" fmla="*/ 2003082 w 2084122"/>
            <a:gd name="connsiteY7" fmla="*/ 243122 h 276537"/>
            <a:gd name="connsiteX8" fmla="*/ 1922041 w 2084122"/>
            <a:gd name="connsiteY8" fmla="*/ 162081 h 276537"/>
            <a:gd name="connsiteX9" fmla="*/ 1957799 w 2084122"/>
            <a:gd name="connsiteY9" fmla="*/ 162081 h 276537"/>
            <a:gd name="connsiteX10" fmla="*/ 1957799 w 2084122"/>
            <a:gd name="connsiteY10" fmla="*/ 141821 h 276537"/>
            <a:gd name="connsiteX11" fmla="*/ 1906543 w 2084122"/>
            <a:gd name="connsiteY11" fmla="*/ 90565 h 276537"/>
            <a:gd name="connsiteX12" fmla="*/ 151344 w 2084122"/>
            <a:gd name="connsiteY12" fmla="*/ 90564 h 276537"/>
            <a:gd name="connsiteX13" fmla="*/ 100088 w 2084122"/>
            <a:gd name="connsiteY13" fmla="*/ 141820 h 276537"/>
            <a:gd name="connsiteX14" fmla="*/ 100087 w 2084122"/>
            <a:gd name="connsiteY14" fmla="*/ 267012 h 276537"/>
            <a:gd name="connsiteX15" fmla="*/ 0 w 2084122"/>
            <a:gd name="connsiteY15" fmla="*/ 276537 h 276537"/>
            <a:gd name="connsiteX0" fmla="*/ 0 w 2084119"/>
            <a:gd name="connsiteY0" fmla="*/ 219387 h 267012"/>
            <a:gd name="connsiteX1" fmla="*/ 9520 w 2084119"/>
            <a:gd name="connsiteY1" fmla="*/ 141821 h 267012"/>
            <a:gd name="connsiteX2" fmla="*/ 151341 w 2084119"/>
            <a:gd name="connsiteY2" fmla="*/ 0 h 267012"/>
            <a:gd name="connsiteX3" fmla="*/ 1906540 w 2084119"/>
            <a:gd name="connsiteY3" fmla="*/ 0 h 267012"/>
            <a:gd name="connsiteX4" fmla="*/ 2048361 w 2084119"/>
            <a:gd name="connsiteY4" fmla="*/ 141821 h 267012"/>
            <a:gd name="connsiteX5" fmla="*/ 2048361 w 2084119"/>
            <a:gd name="connsiteY5" fmla="*/ 162081 h 267012"/>
            <a:gd name="connsiteX6" fmla="*/ 2084119 w 2084119"/>
            <a:gd name="connsiteY6" fmla="*/ 162081 h 267012"/>
            <a:gd name="connsiteX7" fmla="*/ 2003079 w 2084119"/>
            <a:gd name="connsiteY7" fmla="*/ 243122 h 267012"/>
            <a:gd name="connsiteX8" fmla="*/ 1922038 w 2084119"/>
            <a:gd name="connsiteY8" fmla="*/ 162081 h 267012"/>
            <a:gd name="connsiteX9" fmla="*/ 1957796 w 2084119"/>
            <a:gd name="connsiteY9" fmla="*/ 162081 h 267012"/>
            <a:gd name="connsiteX10" fmla="*/ 1957796 w 2084119"/>
            <a:gd name="connsiteY10" fmla="*/ 141821 h 267012"/>
            <a:gd name="connsiteX11" fmla="*/ 1906540 w 2084119"/>
            <a:gd name="connsiteY11" fmla="*/ 90565 h 267012"/>
            <a:gd name="connsiteX12" fmla="*/ 151341 w 2084119"/>
            <a:gd name="connsiteY12" fmla="*/ 90564 h 267012"/>
            <a:gd name="connsiteX13" fmla="*/ 100085 w 2084119"/>
            <a:gd name="connsiteY13" fmla="*/ 141820 h 267012"/>
            <a:gd name="connsiteX14" fmla="*/ 100084 w 2084119"/>
            <a:gd name="connsiteY14" fmla="*/ 267012 h 267012"/>
            <a:gd name="connsiteX15" fmla="*/ 0 w 2084119"/>
            <a:gd name="connsiteY15" fmla="*/ 219387 h 267012"/>
            <a:gd name="connsiteX0" fmla="*/ 0 w 2084119"/>
            <a:gd name="connsiteY0" fmla="*/ 219387 h 243122"/>
            <a:gd name="connsiteX1" fmla="*/ 9520 w 2084119"/>
            <a:gd name="connsiteY1" fmla="*/ 141821 h 243122"/>
            <a:gd name="connsiteX2" fmla="*/ 151341 w 2084119"/>
            <a:gd name="connsiteY2" fmla="*/ 0 h 243122"/>
            <a:gd name="connsiteX3" fmla="*/ 1906540 w 2084119"/>
            <a:gd name="connsiteY3" fmla="*/ 0 h 243122"/>
            <a:gd name="connsiteX4" fmla="*/ 2048361 w 2084119"/>
            <a:gd name="connsiteY4" fmla="*/ 141821 h 243122"/>
            <a:gd name="connsiteX5" fmla="*/ 2048361 w 2084119"/>
            <a:gd name="connsiteY5" fmla="*/ 162081 h 243122"/>
            <a:gd name="connsiteX6" fmla="*/ 2084119 w 2084119"/>
            <a:gd name="connsiteY6" fmla="*/ 162081 h 243122"/>
            <a:gd name="connsiteX7" fmla="*/ 2003079 w 2084119"/>
            <a:gd name="connsiteY7" fmla="*/ 243122 h 243122"/>
            <a:gd name="connsiteX8" fmla="*/ 1922038 w 2084119"/>
            <a:gd name="connsiteY8" fmla="*/ 162081 h 243122"/>
            <a:gd name="connsiteX9" fmla="*/ 1957796 w 2084119"/>
            <a:gd name="connsiteY9" fmla="*/ 162081 h 243122"/>
            <a:gd name="connsiteX10" fmla="*/ 1957796 w 2084119"/>
            <a:gd name="connsiteY10" fmla="*/ 141821 h 243122"/>
            <a:gd name="connsiteX11" fmla="*/ 1906540 w 2084119"/>
            <a:gd name="connsiteY11" fmla="*/ 90565 h 243122"/>
            <a:gd name="connsiteX12" fmla="*/ 151341 w 2084119"/>
            <a:gd name="connsiteY12" fmla="*/ 90564 h 243122"/>
            <a:gd name="connsiteX13" fmla="*/ 100085 w 2084119"/>
            <a:gd name="connsiteY13" fmla="*/ 141820 h 243122"/>
            <a:gd name="connsiteX14" fmla="*/ 100087 w 2084119"/>
            <a:gd name="connsiteY14" fmla="*/ 209862 h 243122"/>
            <a:gd name="connsiteX15" fmla="*/ 0 w 2084119"/>
            <a:gd name="connsiteY15" fmla="*/ 219387 h 24312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084119" h="243122">
              <a:moveTo>
                <a:pt x="0" y="219387"/>
              </a:moveTo>
              <a:cubicBezTo>
                <a:pt x="0" y="158607"/>
                <a:pt x="9520" y="202601"/>
                <a:pt x="9520" y="141821"/>
              </a:cubicBezTo>
              <a:cubicBezTo>
                <a:pt x="9520" y="63495"/>
                <a:pt x="73015" y="0"/>
                <a:pt x="151341" y="0"/>
              </a:cubicBezTo>
              <a:lnTo>
                <a:pt x="1906540" y="0"/>
              </a:lnTo>
              <a:cubicBezTo>
                <a:pt x="1984866" y="0"/>
                <a:pt x="2048361" y="63495"/>
                <a:pt x="2048361" y="141821"/>
              </a:cubicBezTo>
              <a:lnTo>
                <a:pt x="2048361" y="162081"/>
              </a:lnTo>
              <a:lnTo>
                <a:pt x="2084119" y="162081"/>
              </a:lnTo>
              <a:lnTo>
                <a:pt x="2003079" y="243122"/>
              </a:lnTo>
              <a:lnTo>
                <a:pt x="1922038" y="162081"/>
              </a:lnTo>
              <a:lnTo>
                <a:pt x="1957796" y="162081"/>
              </a:lnTo>
              <a:lnTo>
                <a:pt x="1957796" y="141821"/>
              </a:lnTo>
              <a:cubicBezTo>
                <a:pt x="1957796" y="113513"/>
                <a:pt x="1934848" y="90565"/>
                <a:pt x="1906540" y="90565"/>
              </a:cubicBezTo>
              <a:lnTo>
                <a:pt x="151341" y="90564"/>
              </a:lnTo>
              <a:cubicBezTo>
                <a:pt x="123033" y="90564"/>
                <a:pt x="100085" y="113512"/>
                <a:pt x="100085" y="141820"/>
              </a:cubicBezTo>
              <a:cubicBezTo>
                <a:pt x="100085" y="202601"/>
                <a:pt x="100087" y="149081"/>
                <a:pt x="100087" y="209862"/>
              </a:cubicBezTo>
              <a:lnTo>
                <a:pt x="0" y="219387"/>
              </a:lnTo>
              <a:close/>
            </a:path>
          </a:pathLst>
        </a:custGeom>
        <a:solidFill>
          <a:srgbClr val="4472C4"/>
        </a:solidFill>
        <a:ln w="12700" cap="flat" cmpd="sng" algn="ctr">
          <a:solidFill>
            <a:srgbClr val="4472C4">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xdr:from>
      <xdr:col>3</xdr:col>
      <xdr:colOff>1108363</xdr:colOff>
      <xdr:row>9</xdr:row>
      <xdr:rowOff>102871</xdr:rowOff>
    </xdr:from>
    <xdr:to>
      <xdr:col>3</xdr:col>
      <xdr:colOff>1406582</xdr:colOff>
      <xdr:row>15</xdr:row>
      <xdr:rowOff>228600</xdr:rowOff>
    </xdr:to>
    <xdr:sp macro="" textlink="">
      <xdr:nvSpPr>
        <xdr:cNvPr id="23" name="Accolade fermante 22">
          <a:extLst>
            <a:ext uri="{FF2B5EF4-FFF2-40B4-BE49-F238E27FC236}">
              <a16:creationId xmlns:a16="http://schemas.microsoft.com/office/drawing/2014/main" id="{E2CE4D39-6FEC-4167-81FE-E8F86CDB8B01}"/>
            </a:ext>
          </a:extLst>
        </xdr:cNvPr>
        <xdr:cNvSpPr/>
      </xdr:nvSpPr>
      <xdr:spPr>
        <a:xfrm>
          <a:off x="6114703" y="1779271"/>
          <a:ext cx="298219" cy="2000249"/>
        </a:xfrm>
        <a:prstGeom prst="rightBrace">
          <a:avLst>
            <a:gd name="adj1" fmla="val 8333"/>
            <a:gd name="adj2" fmla="val 52326"/>
          </a:avLst>
        </a:prstGeom>
        <a:noFill/>
        <a:ln w="19050" cap="flat" cmpd="sng" algn="ctr">
          <a:solidFill>
            <a:srgbClr val="4472C4"/>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xdr:from>
      <xdr:col>6</xdr:col>
      <xdr:colOff>1379565</xdr:colOff>
      <xdr:row>12</xdr:row>
      <xdr:rowOff>266704</xdr:rowOff>
    </xdr:from>
    <xdr:to>
      <xdr:col>6</xdr:col>
      <xdr:colOff>1609724</xdr:colOff>
      <xdr:row>16</xdr:row>
      <xdr:rowOff>200026</xdr:rowOff>
    </xdr:to>
    <xdr:sp macro="" textlink="">
      <xdr:nvSpPr>
        <xdr:cNvPr id="29" name="Flèche : demi-tour 14">
          <a:extLst>
            <a:ext uri="{FF2B5EF4-FFF2-40B4-BE49-F238E27FC236}">
              <a16:creationId xmlns:a16="http://schemas.microsoft.com/office/drawing/2014/main" id="{D00F201A-DDA7-46FF-99E0-7AA8FDE1658F}"/>
            </a:ext>
          </a:extLst>
        </xdr:cNvPr>
        <xdr:cNvSpPr/>
      </xdr:nvSpPr>
      <xdr:spPr>
        <a:xfrm rot="5400000">
          <a:off x="10986309" y="3356785"/>
          <a:ext cx="1190622" cy="230159"/>
        </a:xfrm>
        <a:custGeom>
          <a:avLst/>
          <a:gdLst>
            <a:gd name="connsiteX0" fmla="*/ 0 w 2074599"/>
            <a:gd name="connsiteY0" fmla="*/ 324162 h 324162"/>
            <a:gd name="connsiteX1" fmla="*/ 0 w 2074599"/>
            <a:gd name="connsiteY1" fmla="*/ 141821 h 324162"/>
            <a:gd name="connsiteX2" fmla="*/ 141821 w 2074599"/>
            <a:gd name="connsiteY2" fmla="*/ 0 h 324162"/>
            <a:gd name="connsiteX3" fmla="*/ 1897020 w 2074599"/>
            <a:gd name="connsiteY3" fmla="*/ 0 h 324162"/>
            <a:gd name="connsiteX4" fmla="*/ 2038841 w 2074599"/>
            <a:gd name="connsiteY4" fmla="*/ 141821 h 324162"/>
            <a:gd name="connsiteX5" fmla="*/ 2038841 w 2074599"/>
            <a:gd name="connsiteY5" fmla="*/ 162081 h 324162"/>
            <a:gd name="connsiteX6" fmla="*/ 2074599 w 2074599"/>
            <a:gd name="connsiteY6" fmla="*/ 162081 h 324162"/>
            <a:gd name="connsiteX7" fmla="*/ 1993559 w 2074599"/>
            <a:gd name="connsiteY7" fmla="*/ 243122 h 324162"/>
            <a:gd name="connsiteX8" fmla="*/ 1912518 w 2074599"/>
            <a:gd name="connsiteY8" fmla="*/ 162081 h 324162"/>
            <a:gd name="connsiteX9" fmla="*/ 1948276 w 2074599"/>
            <a:gd name="connsiteY9" fmla="*/ 162081 h 324162"/>
            <a:gd name="connsiteX10" fmla="*/ 1948276 w 2074599"/>
            <a:gd name="connsiteY10" fmla="*/ 141821 h 324162"/>
            <a:gd name="connsiteX11" fmla="*/ 1897020 w 2074599"/>
            <a:gd name="connsiteY11" fmla="*/ 90565 h 324162"/>
            <a:gd name="connsiteX12" fmla="*/ 141821 w 2074599"/>
            <a:gd name="connsiteY12" fmla="*/ 90564 h 324162"/>
            <a:gd name="connsiteX13" fmla="*/ 90565 w 2074599"/>
            <a:gd name="connsiteY13" fmla="*/ 141820 h 324162"/>
            <a:gd name="connsiteX14" fmla="*/ 90564 w 2074599"/>
            <a:gd name="connsiteY14" fmla="*/ 324162 h 324162"/>
            <a:gd name="connsiteX15" fmla="*/ 0 w 2074599"/>
            <a:gd name="connsiteY15" fmla="*/ 324162 h 324162"/>
            <a:gd name="connsiteX0" fmla="*/ 0 w 2084122"/>
            <a:gd name="connsiteY0" fmla="*/ 276537 h 324162"/>
            <a:gd name="connsiteX1" fmla="*/ 9523 w 2084122"/>
            <a:gd name="connsiteY1" fmla="*/ 141821 h 324162"/>
            <a:gd name="connsiteX2" fmla="*/ 151344 w 2084122"/>
            <a:gd name="connsiteY2" fmla="*/ 0 h 324162"/>
            <a:gd name="connsiteX3" fmla="*/ 1906543 w 2084122"/>
            <a:gd name="connsiteY3" fmla="*/ 0 h 324162"/>
            <a:gd name="connsiteX4" fmla="*/ 2048364 w 2084122"/>
            <a:gd name="connsiteY4" fmla="*/ 141821 h 324162"/>
            <a:gd name="connsiteX5" fmla="*/ 2048364 w 2084122"/>
            <a:gd name="connsiteY5" fmla="*/ 162081 h 324162"/>
            <a:gd name="connsiteX6" fmla="*/ 2084122 w 2084122"/>
            <a:gd name="connsiteY6" fmla="*/ 162081 h 324162"/>
            <a:gd name="connsiteX7" fmla="*/ 2003082 w 2084122"/>
            <a:gd name="connsiteY7" fmla="*/ 243122 h 324162"/>
            <a:gd name="connsiteX8" fmla="*/ 1922041 w 2084122"/>
            <a:gd name="connsiteY8" fmla="*/ 162081 h 324162"/>
            <a:gd name="connsiteX9" fmla="*/ 1957799 w 2084122"/>
            <a:gd name="connsiteY9" fmla="*/ 162081 h 324162"/>
            <a:gd name="connsiteX10" fmla="*/ 1957799 w 2084122"/>
            <a:gd name="connsiteY10" fmla="*/ 141821 h 324162"/>
            <a:gd name="connsiteX11" fmla="*/ 1906543 w 2084122"/>
            <a:gd name="connsiteY11" fmla="*/ 90565 h 324162"/>
            <a:gd name="connsiteX12" fmla="*/ 151344 w 2084122"/>
            <a:gd name="connsiteY12" fmla="*/ 90564 h 324162"/>
            <a:gd name="connsiteX13" fmla="*/ 100088 w 2084122"/>
            <a:gd name="connsiteY13" fmla="*/ 141820 h 324162"/>
            <a:gd name="connsiteX14" fmla="*/ 100087 w 2084122"/>
            <a:gd name="connsiteY14" fmla="*/ 324162 h 324162"/>
            <a:gd name="connsiteX15" fmla="*/ 0 w 2084122"/>
            <a:gd name="connsiteY15" fmla="*/ 276537 h 324162"/>
            <a:gd name="connsiteX0" fmla="*/ 0 w 2084122"/>
            <a:gd name="connsiteY0" fmla="*/ 276537 h 276537"/>
            <a:gd name="connsiteX1" fmla="*/ 9523 w 2084122"/>
            <a:gd name="connsiteY1" fmla="*/ 141821 h 276537"/>
            <a:gd name="connsiteX2" fmla="*/ 151344 w 2084122"/>
            <a:gd name="connsiteY2" fmla="*/ 0 h 276537"/>
            <a:gd name="connsiteX3" fmla="*/ 1906543 w 2084122"/>
            <a:gd name="connsiteY3" fmla="*/ 0 h 276537"/>
            <a:gd name="connsiteX4" fmla="*/ 2048364 w 2084122"/>
            <a:gd name="connsiteY4" fmla="*/ 141821 h 276537"/>
            <a:gd name="connsiteX5" fmla="*/ 2048364 w 2084122"/>
            <a:gd name="connsiteY5" fmla="*/ 162081 h 276537"/>
            <a:gd name="connsiteX6" fmla="*/ 2084122 w 2084122"/>
            <a:gd name="connsiteY6" fmla="*/ 162081 h 276537"/>
            <a:gd name="connsiteX7" fmla="*/ 2003082 w 2084122"/>
            <a:gd name="connsiteY7" fmla="*/ 243122 h 276537"/>
            <a:gd name="connsiteX8" fmla="*/ 1922041 w 2084122"/>
            <a:gd name="connsiteY8" fmla="*/ 162081 h 276537"/>
            <a:gd name="connsiteX9" fmla="*/ 1957799 w 2084122"/>
            <a:gd name="connsiteY9" fmla="*/ 162081 h 276537"/>
            <a:gd name="connsiteX10" fmla="*/ 1957799 w 2084122"/>
            <a:gd name="connsiteY10" fmla="*/ 141821 h 276537"/>
            <a:gd name="connsiteX11" fmla="*/ 1906543 w 2084122"/>
            <a:gd name="connsiteY11" fmla="*/ 90565 h 276537"/>
            <a:gd name="connsiteX12" fmla="*/ 151344 w 2084122"/>
            <a:gd name="connsiteY12" fmla="*/ 90564 h 276537"/>
            <a:gd name="connsiteX13" fmla="*/ 100088 w 2084122"/>
            <a:gd name="connsiteY13" fmla="*/ 141820 h 276537"/>
            <a:gd name="connsiteX14" fmla="*/ 100087 w 2084122"/>
            <a:gd name="connsiteY14" fmla="*/ 267012 h 276537"/>
            <a:gd name="connsiteX15" fmla="*/ 0 w 2084122"/>
            <a:gd name="connsiteY15" fmla="*/ 276537 h 276537"/>
            <a:gd name="connsiteX0" fmla="*/ 0 w 2084119"/>
            <a:gd name="connsiteY0" fmla="*/ 219387 h 267012"/>
            <a:gd name="connsiteX1" fmla="*/ 9520 w 2084119"/>
            <a:gd name="connsiteY1" fmla="*/ 141821 h 267012"/>
            <a:gd name="connsiteX2" fmla="*/ 151341 w 2084119"/>
            <a:gd name="connsiteY2" fmla="*/ 0 h 267012"/>
            <a:gd name="connsiteX3" fmla="*/ 1906540 w 2084119"/>
            <a:gd name="connsiteY3" fmla="*/ 0 h 267012"/>
            <a:gd name="connsiteX4" fmla="*/ 2048361 w 2084119"/>
            <a:gd name="connsiteY4" fmla="*/ 141821 h 267012"/>
            <a:gd name="connsiteX5" fmla="*/ 2048361 w 2084119"/>
            <a:gd name="connsiteY5" fmla="*/ 162081 h 267012"/>
            <a:gd name="connsiteX6" fmla="*/ 2084119 w 2084119"/>
            <a:gd name="connsiteY6" fmla="*/ 162081 h 267012"/>
            <a:gd name="connsiteX7" fmla="*/ 2003079 w 2084119"/>
            <a:gd name="connsiteY7" fmla="*/ 243122 h 267012"/>
            <a:gd name="connsiteX8" fmla="*/ 1922038 w 2084119"/>
            <a:gd name="connsiteY8" fmla="*/ 162081 h 267012"/>
            <a:gd name="connsiteX9" fmla="*/ 1957796 w 2084119"/>
            <a:gd name="connsiteY9" fmla="*/ 162081 h 267012"/>
            <a:gd name="connsiteX10" fmla="*/ 1957796 w 2084119"/>
            <a:gd name="connsiteY10" fmla="*/ 141821 h 267012"/>
            <a:gd name="connsiteX11" fmla="*/ 1906540 w 2084119"/>
            <a:gd name="connsiteY11" fmla="*/ 90565 h 267012"/>
            <a:gd name="connsiteX12" fmla="*/ 151341 w 2084119"/>
            <a:gd name="connsiteY12" fmla="*/ 90564 h 267012"/>
            <a:gd name="connsiteX13" fmla="*/ 100085 w 2084119"/>
            <a:gd name="connsiteY13" fmla="*/ 141820 h 267012"/>
            <a:gd name="connsiteX14" fmla="*/ 100084 w 2084119"/>
            <a:gd name="connsiteY14" fmla="*/ 267012 h 267012"/>
            <a:gd name="connsiteX15" fmla="*/ 0 w 2084119"/>
            <a:gd name="connsiteY15" fmla="*/ 219387 h 267012"/>
            <a:gd name="connsiteX0" fmla="*/ 0 w 2084119"/>
            <a:gd name="connsiteY0" fmla="*/ 219387 h 243122"/>
            <a:gd name="connsiteX1" fmla="*/ 9520 w 2084119"/>
            <a:gd name="connsiteY1" fmla="*/ 141821 h 243122"/>
            <a:gd name="connsiteX2" fmla="*/ 151341 w 2084119"/>
            <a:gd name="connsiteY2" fmla="*/ 0 h 243122"/>
            <a:gd name="connsiteX3" fmla="*/ 1906540 w 2084119"/>
            <a:gd name="connsiteY3" fmla="*/ 0 h 243122"/>
            <a:gd name="connsiteX4" fmla="*/ 2048361 w 2084119"/>
            <a:gd name="connsiteY4" fmla="*/ 141821 h 243122"/>
            <a:gd name="connsiteX5" fmla="*/ 2048361 w 2084119"/>
            <a:gd name="connsiteY5" fmla="*/ 162081 h 243122"/>
            <a:gd name="connsiteX6" fmla="*/ 2084119 w 2084119"/>
            <a:gd name="connsiteY6" fmla="*/ 162081 h 243122"/>
            <a:gd name="connsiteX7" fmla="*/ 2003079 w 2084119"/>
            <a:gd name="connsiteY7" fmla="*/ 243122 h 243122"/>
            <a:gd name="connsiteX8" fmla="*/ 1922038 w 2084119"/>
            <a:gd name="connsiteY8" fmla="*/ 162081 h 243122"/>
            <a:gd name="connsiteX9" fmla="*/ 1957796 w 2084119"/>
            <a:gd name="connsiteY9" fmla="*/ 162081 h 243122"/>
            <a:gd name="connsiteX10" fmla="*/ 1957796 w 2084119"/>
            <a:gd name="connsiteY10" fmla="*/ 141821 h 243122"/>
            <a:gd name="connsiteX11" fmla="*/ 1906540 w 2084119"/>
            <a:gd name="connsiteY11" fmla="*/ 90565 h 243122"/>
            <a:gd name="connsiteX12" fmla="*/ 151341 w 2084119"/>
            <a:gd name="connsiteY12" fmla="*/ 90564 h 243122"/>
            <a:gd name="connsiteX13" fmla="*/ 100085 w 2084119"/>
            <a:gd name="connsiteY13" fmla="*/ 141820 h 243122"/>
            <a:gd name="connsiteX14" fmla="*/ 100087 w 2084119"/>
            <a:gd name="connsiteY14" fmla="*/ 209862 h 243122"/>
            <a:gd name="connsiteX15" fmla="*/ 0 w 2084119"/>
            <a:gd name="connsiteY15" fmla="*/ 219387 h 24312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084119" h="243122">
              <a:moveTo>
                <a:pt x="0" y="219387"/>
              </a:moveTo>
              <a:cubicBezTo>
                <a:pt x="0" y="158607"/>
                <a:pt x="9520" y="202601"/>
                <a:pt x="9520" y="141821"/>
              </a:cubicBezTo>
              <a:cubicBezTo>
                <a:pt x="9520" y="63495"/>
                <a:pt x="73015" y="0"/>
                <a:pt x="151341" y="0"/>
              </a:cubicBezTo>
              <a:lnTo>
                <a:pt x="1906540" y="0"/>
              </a:lnTo>
              <a:cubicBezTo>
                <a:pt x="1984866" y="0"/>
                <a:pt x="2048361" y="63495"/>
                <a:pt x="2048361" y="141821"/>
              </a:cubicBezTo>
              <a:lnTo>
                <a:pt x="2048361" y="162081"/>
              </a:lnTo>
              <a:lnTo>
                <a:pt x="2084119" y="162081"/>
              </a:lnTo>
              <a:lnTo>
                <a:pt x="2003079" y="243122"/>
              </a:lnTo>
              <a:lnTo>
                <a:pt x="1922038" y="162081"/>
              </a:lnTo>
              <a:lnTo>
                <a:pt x="1957796" y="162081"/>
              </a:lnTo>
              <a:lnTo>
                <a:pt x="1957796" y="141821"/>
              </a:lnTo>
              <a:cubicBezTo>
                <a:pt x="1957796" y="113513"/>
                <a:pt x="1934848" y="90565"/>
                <a:pt x="1906540" y="90565"/>
              </a:cubicBezTo>
              <a:lnTo>
                <a:pt x="151341" y="90564"/>
              </a:lnTo>
              <a:cubicBezTo>
                <a:pt x="123033" y="90564"/>
                <a:pt x="100085" y="113512"/>
                <a:pt x="100085" y="141820"/>
              </a:cubicBezTo>
              <a:cubicBezTo>
                <a:pt x="100085" y="202601"/>
                <a:pt x="100087" y="149081"/>
                <a:pt x="100087" y="209862"/>
              </a:cubicBezTo>
              <a:lnTo>
                <a:pt x="0" y="219387"/>
              </a:lnTo>
              <a:close/>
            </a:path>
          </a:pathLst>
        </a:custGeom>
        <a:solidFill>
          <a:srgbClr val="4472C4"/>
        </a:solidFill>
        <a:ln w="12700" cap="flat" cmpd="sng" algn="ctr">
          <a:solidFill>
            <a:srgbClr val="4472C4">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xdr:from>
      <xdr:col>4</xdr:col>
      <xdr:colOff>1151658</xdr:colOff>
      <xdr:row>9</xdr:row>
      <xdr:rowOff>25976</xdr:rowOff>
    </xdr:from>
    <xdr:to>
      <xdr:col>4</xdr:col>
      <xdr:colOff>1246909</xdr:colOff>
      <xdr:row>10</xdr:row>
      <xdr:rowOff>8659</xdr:rowOff>
    </xdr:to>
    <xdr:sp macro="" textlink="">
      <xdr:nvSpPr>
        <xdr:cNvPr id="35" name="Accolade fermante 34">
          <a:extLst>
            <a:ext uri="{FF2B5EF4-FFF2-40B4-BE49-F238E27FC236}">
              <a16:creationId xmlns:a16="http://schemas.microsoft.com/office/drawing/2014/main" id="{477F165B-654F-40A0-B35E-01756130C1EB}"/>
            </a:ext>
          </a:extLst>
        </xdr:cNvPr>
        <xdr:cNvSpPr/>
      </xdr:nvSpPr>
      <xdr:spPr>
        <a:xfrm>
          <a:off x="7775863" y="1532658"/>
          <a:ext cx="95251" cy="294410"/>
        </a:xfrm>
        <a:prstGeom prst="rightBrace">
          <a:avLst>
            <a:gd name="adj1" fmla="val 8333"/>
            <a:gd name="adj2" fmla="val 52326"/>
          </a:avLst>
        </a:prstGeom>
        <a:noFill/>
        <a:ln w="19050" cap="flat" cmpd="sng" algn="ctr">
          <a:solidFill>
            <a:srgbClr val="4472C4"/>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xdr:from>
      <xdr:col>7</xdr:col>
      <xdr:colOff>1140402</xdr:colOff>
      <xdr:row>9</xdr:row>
      <xdr:rowOff>31348</xdr:rowOff>
    </xdr:from>
    <xdr:to>
      <xdr:col>7</xdr:col>
      <xdr:colOff>1239463</xdr:colOff>
      <xdr:row>10</xdr:row>
      <xdr:rowOff>17840</xdr:rowOff>
    </xdr:to>
    <xdr:sp macro="" textlink="">
      <xdr:nvSpPr>
        <xdr:cNvPr id="37" name="Accolade fermante 36">
          <a:extLst>
            <a:ext uri="{FF2B5EF4-FFF2-40B4-BE49-F238E27FC236}">
              <a16:creationId xmlns:a16="http://schemas.microsoft.com/office/drawing/2014/main" id="{9F8343F8-15E0-430E-B58E-AB16F2C7BF5C}"/>
            </a:ext>
          </a:extLst>
        </xdr:cNvPr>
        <xdr:cNvSpPr/>
      </xdr:nvSpPr>
      <xdr:spPr>
        <a:xfrm>
          <a:off x="12638982" y="1707748"/>
          <a:ext cx="99061" cy="298912"/>
        </a:xfrm>
        <a:prstGeom prst="rightBrace">
          <a:avLst>
            <a:gd name="adj1" fmla="val 8333"/>
            <a:gd name="adj2" fmla="val 52326"/>
          </a:avLst>
        </a:prstGeom>
        <a:noFill/>
        <a:ln w="19050" cap="flat" cmpd="sng" algn="ctr">
          <a:solidFill>
            <a:srgbClr val="4472C4"/>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xdr:from>
      <xdr:col>6</xdr:col>
      <xdr:colOff>1110790</xdr:colOff>
      <xdr:row>10</xdr:row>
      <xdr:rowOff>49876</xdr:rowOff>
    </xdr:from>
    <xdr:to>
      <xdr:col>6</xdr:col>
      <xdr:colOff>1351340</xdr:colOff>
      <xdr:row>15</xdr:row>
      <xdr:rowOff>238125</xdr:rowOff>
    </xdr:to>
    <xdr:sp macro="" textlink="">
      <xdr:nvSpPr>
        <xdr:cNvPr id="3" name="Accolade fermante 2">
          <a:extLst>
            <a:ext uri="{FF2B5EF4-FFF2-40B4-BE49-F238E27FC236}">
              <a16:creationId xmlns:a16="http://schemas.microsoft.com/office/drawing/2014/main" id="{9502A176-9687-4A28-8886-4088E70E3A07}"/>
            </a:ext>
          </a:extLst>
        </xdr:cNvPr>
        <xdr:cNvSpPr/>
      </xdr:nvSpPr>
      <xdr:spPr>
        <a:xfrm>
          <a:off x="10969165" y="2031076"/>
          <a:ext cx="240550" cy="1759874"/>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editAs="oneCell">
    <xdr:from>
      <xdr:col>0</xdr:col>
      <xdr:colOff>0</xdr:colOff>
      <xdr:row>0</xdr:row>
      <xdr:rowOff>177800</xdr:rowOff>
    </xdr:from>
    <xdr:to>
      <xdr:col>1</xdr:col>
      <xdr:colOff>2616877</xdr:colOff>
      <xdr:row>4</xdr:row>
      <xdr:rowOff>42333</xdr:rowOff>
    </xdr:to>
    <xdr:pic>
      <xdr:nvPicPr>
        <xdr:cNvPr id="5" name="Image 4">
          <a:extLst>
            <a:ext uri="{FF2B5EF4-FFF2-40B4-BE49-F238E27FC236}">
              <a16:creationId xmlns:a16="http://schemas.microsoft.com/office/drawing/2014/main" id="{22B035C9-6709-1287-42E9-C5F67E3EC1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7800"/>
          <a:ext cx="2904744" cy="609600"/>
        </a:xfrm>
        <a:prstGeom prst="rect">
          <a:avLst/>
        </a:prstGeom>
      </xdr:spPr>
    </xdr:pic>
    <xdr:clientData/>
  </xdr:twoCellAnchor>
  <xdr:twoCellAnchor editAs="oneCell">
    <xdr:from>
      <xdr:col>1</xdr:col>
      <xdr:colOff>2556934</xdr:colOff>
      <xdr:row>0</xdr:row>
      <xdr:rowOff>67733</xdr:rowOff>
    </xdr:from>
    <xdr:to>
      <xdr:col>2</xdr:col>
      <xdr:colOff>1484305</xdr:colOff>
      <xdr:row>4</xdr:row>
      <xdr:rowOff>118533</xdr:rowOff>
    </xdr:to>
    <xdr:pic>
      <xdr:nvPicPr>
        <xdr:cNvPr id="7" name="Image 6">
          <a:extLst>
            <a:ext uri="{FF2B5EF4-FFF2-40B4-BE49-F238E27FC236}">
              <a16:creationId xmlns:a16="http://schemas.microsoft.com/office/drawing/2014/main" id="{EBF7B8ED-A3CF-C690-1EB1-91CAAB703D3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44801" y="67733"/>
          <a:ext cx="2178571" cy="79586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D7A7C-F9CC-4910-BAED-116B79140216}">
  <sheetPr>
    <pageSetUpPr fitToPage="1"/>
  </sheetPr>
  <dimension ref="A7:H25"/>
  <sheetViews>
    <sheetView tabSelected="1" topLeftCell="A4" zoomScaleNormal="100" workbookViewId="0">
      <selection activeCell="B16" sqref="B16"/>
    </sheetView>
  </sheetViews>
  <sheetFormatPr baseColWidth="10" defaultColWidth="11.42578125" defaultRowHeight="15" x14ac:dyDescent="0.25"/>
  <cols>
    <col min="1" max="1" width="4.140625" customWidth="1"/>
    <col min="2" max="2" width="46.5703125" customWidth="1"/>
    <col min="3" max="3" width="24.42578125" customWidth="1"/>
    <col min="4" max="8" width="25.42578125" customWidth="1"/>
  </cols>
  <sheetData>
    <row r="7" spans="1:8" ht="37.5" customHeight="1" x14ac:dyDescent="0.25">
      <c r="B7" s="47" t="s">
        <v>0</v>
      </c>
      <c r="C7" s="50" t="s">
        <v>37</v>
      </c>
      <c r="D7" s="45" t="s">
        <v>36</v>
      </c>
      <c r="E7" s="46"/>
      <c r="F7" s="46"/>
      <c r="G7" s="46"/>
      <c r="H7" s="46"/>
    </row>
    <row r="8" spans="1:8" ht="50.25" customHeight="1" x14ac:dyDescent="0.25">
      <c r="B8" s="48"/>
      <c r="C8" s="51"/>
      <c r="D8" s="7">
        <v>7.0000000000000007E-2</v>
      </c>
      <c r="E8" s="5">
        <v>0.15</v>
      </c>
      <c r="F8" s="6">
        <v>0.2</v>
      </c>
      <c r="G8" s="6" t="s">
        <v>32</v>
      </c>
      <c r="H8" s="6">
        <v>0.4</v>
      </c>
    </row>
    <row r="9" spans="1:8" ht="28.5" x14ac:dyDescent="0.25">
      <c r="B9" s="49"/>
      <c r="C9" s="52"/>
      <c r="D9" s="23" t="s">
        <v>6</v>
      </c>
      <c r="E9" s="23" t="s">
        <v>6</v>
      </c>
      <c r="F9" s="24" t="s">
        <v>25</v>
      </c>
      <c r="G9" s="24" t="s">
        <v>6</v>
      </c>
      <c r="H9" s="24" t="s">
        <v>24</v>
      </c>
    </row>
    <row r="10" spans="1:8" ht="24.75" customHeight="1" x14ac:dyDescent="0.25">
      <c r="A10" s="41" t="s">
        <v>28</v>
      </c>
      <c r="B10" s="35" t="s">
        <v>31</v>
      </c>
      <c r="C10" s="8">
        <v>100000</v>
      </c>
      <c r="D10" s="25">
        <f>C10</f>
        <v>100000</v>
      </c>
      <c r="E10" s="25">
        <f t="shared" ref="E10:E16" si="0">C10</f>
        <v>100000</v>
      </c>
      <c r="F10" s="29">
        <f>SUM(F11:F16)*0.2</f>
        <v>10600</v>
      </c>
      <c r="G10" s="30">
        <f>C10</f>
        <v>100000</v>
      </c>
      <c r="H10" s="34">
        <f>C10</f>
        <v>100000</v>
      </c>
    </row>
    <row r="11" spans="1:8" ht="24.75" customHeight="1" x14ac:dyDescent="0.25">
      <c r="A11" s="41"/>
      <c r="B11" s="14" t="s">
        <v>5</v>
      </c>
      <c r="C11" s="9">
        <v>10000</v>
      </c>
      <c r="D11" s="25">
        <f>C11</f>
        <v>10000</v>
      </c>
      <c r="E11" s="30">
        <f t="shared" si="0"/>
        <v>10000</v>
      </c>
      <c r="F11" s="38">
        <f>C11</f>
        <v>10000</v>
      </c>
      <c r="G11" s="30">
        <f>D11</f>
        <v>10000</v>
      </c>
      <c r="H11" s="42">
        <f>PRODUCT(H10,0.4)</f>
        <v>40000</v>
      </c>
    </row>
    <row r="12" spans="1:8" ht="24.75" customHeight="1" x14ac:dyDescent="0.25">
      <c r="A12" s="41"/>
      <c r="B12" s="13" t="s">
        <v>1</v>
      </c>
      <c r="C12" s="8">
        <v>5000</v>
      </c>
      <c r="D12" s="25">
        <f t="shared" ref="D12:D16" si="1">C12</f>
        <v>5000</v>
      </c>
      <c r="E12" s="31">
        <f t="shared" si="0"/>
        <v>5000</v>
      </c>
      <c r="F12" s="38">
        <f t="shared" ref="F12:G16" si="2">C12</f>
        <v>5000</v>
      </c>
      <c r="G12" s="30">
        <f t="shared" si="2"/>
        <v>5000</v>
      </c>
      <c r="H12" s="43"/>
    </row>
    <row r="13" spans="1:8" ht="24.75" customHeight="1" x14ac:dyDescent="0.25">
      <c r="A13" s="41"/>
      <c r="B13" s="14" t="s">
        <v>2</v>
      </c>
      <c r="C13" s="9">
        <v>30000</v>
      </c>
      <c r="D13" s="25">
        <f t="shared" si="1"/>
        <v>30000</v>
      </c>
      <c r="E13" s="30">
        <f t="shared" si="0"/>
        <v>30000</v>
      </c>
      <c r="F13" s="38">
        <f t="shared" si="2"/>
        <v>30000</v>
      </c>
      <c r="G13" s="30">
        <f t="shared" si="2"/>
        <v>30000</v>
      </c>
      <c r="H13" s="43"/>
    </row>
    <row r="14" spans="1:8" ht="24.75" customHeight="1" x14ac:dyDescent="0.25">
      <c r="A14" s="41"/>
      <c r="B14" s="15" t="s">
        <v>3</v>
      </c>
      <c r="C14" s="10">
        <v>1000</v>
      </c>
      <c r="D14" s="25">
        <f t="shared" si="1"/>
        <v>1000</v>
      </c>
      <c r="E14" s="30">
        <f t="shared" si="0"/>
        <v>1000</v>
      </c>
      <c r="F14" s="38">
        <f t="shared" si="2"/>
        <v>1000</v>
      </c>
      <c r="G14" s="30">
        <f t="shared" si="2"/>
        <v>1000</v>
      </c>
      <c r="H14" s="43"/>
    </row>
    <row r="15" spans="1:8" ht="24.75" customHeight="1" x14ac:dyDescent="0.25">
      <c r="A15" s="41"/>
      <c r="B15" s="14" t="s">
        <v>30</v>
      </c>
      <c r="C15" s="9">
        <v>2000</v>
      </c>
      <c r="D15" s="25">
        <f t="shared" si="1"/>
        <v>2000</v>
      </c>
      <c r="E15" s="32">
        <f t="shared" si="0"/>
        <v>2000</v>
      </c>
      <c r="F15" s="38">
        <f t="shared" si="2"/>
        <v>2000</v>
      </c>
      <c r="G15" s="30">
        <f t="shared" si="2"/>
        <v>2000</v>
      </c>
      <c r="H15" s="44"/>
    </row>
    <row r="16" spans="1:8" ht="24.75" customHeight="1" x14ac:dyDescent="0.25">
      <c r="A16" s="41"/>
      <c r="B16" s="14" t="s">
        <v>39</v>
      </c>
      <c r="C16" s="9">
        <v>5000</v>
      </c>
      <c r="D16" s="25">
        <f t="shared" si="1"/>
        <v>5000</v>
      </c>
      <c r="E16" s="32">
        <f t="shared" si="0"/>
        <v>5000</v>
      </c>
      <c r="F16" s="38">
        <f t="shared" si="2"/>
        <v>5000</v>
      </c>
      <c r="G16" s="30">
        <f t="shared" si="2"/>
        <v>5000</v>
      </c>
      <c r="H16" s="33">
        <f>C16</f>
        <v>5000</v>
      </c>
    </row>
    <row r="17" spans="2:8" ht="24.75" customHeight="1" x14ac:dyDescent="0.25">
      <c r="B17" s="2" t="s">
        <v>26</v>
      </c>
      <c r="C17" s="11">
        <v>15000</v>
      </c>
      <c r="D17" s="22">
        <f>PRODUCT(SUM(D10:D16),0.07)</f>
        <v>10710.000000000002</v>
      </c>
      <c r="E17" s="22">
        <f>PRODUCT(E10,0.15)</f>
        <v>15000</v>
      </c>
      <c r="F17" s="30">
        <f>C17</f>
        <v>15000</v>
      </c>
      <c r="G17" s="22">
        <f>SUM(G10:G16)*0.25</f>
        <v>38250</v>
      </c>
      <c r="H17" s="37" t="s">
        <v>33</v>
      </c>
    </row>
    <row r="18" spans="2:8" ht="33.75" customHeight="1" x14ac:dyDescent="0.25">
      <c r="B18" s="4" t="s">
        <v>4</v>
      </c>
      <c r="C18" s="12">
        <f>SUM(C10:C17)</f>
        <v>168000</v>
      </c>
      <c r="D18" s="3">
        <f>SUM(D10:D17)</f>
        <v>163710</v>
      </c>
      <c r="E18" s="3">
        <f>SUM(E10:E17)</f>
        <v>168000</v>
      </c>
      <c r="F18" s="3">
        <f>SUM(F10:F17)</f>
        <v>78600</v>
      </c>
      <c r="G18" s="3">
        <f>SUM(G10:G17)</f>
        <v>191250</v>
      </c>
      <c r="H18" s="3">
        <f>SUM(H10:H14,H15)</f>
        <v>140000</v>
      </c>
    </row>
    <row r="19" spans="2:8" x14ac:dyDescent="0.25">
      <c r="B19" s="27"/>
      <c r="C19" s="27"/>
      <c r="D19" s="28">
        <f>(D18-C18)/C18</f>
        <v>-2.5535714285714287E-2</v>
      </c>
      <c r="E19" s="28">
        <f>(E18-C18)/C18</f>
        <v>0</v>
      </c>
      <c r="F19" s="28">
        <f>(F18-C18)/C18</f>
        <v>-0.53214285714285714</v>
      </c>
      <c r="G19" s="28">
        <f>(G18-C18)/C18</f>
        <v>0.13839285714285715</v>
      </c>
      <c r="H19" s="28">
        <f>(H18-C18)/C18</f>
        <v>-0.16666666666666666</v>
      </c>
    </row>
    <row r="20" spans="2:8" x14ac:dyDescent="0.25">
      <c r="B20" s="36"/>
    </row>
    <row r="21" spans="2:8" ht="31.5" customHeight="1" x14ac:dyDescent="0.25">
      <c r="B21" s="40" t="s">
        <v>38</v>
      </c>
      <c r="C21" s="40"/>
      <c r="D21" s="40"/>
      <c r="E21" s="40"/>
      <c r="F21" s="40"/>
      <c r="G21" s="40"/>
      <c r="H21" s="40"/>
    </row>
    <row r="22" spans="2:8" ht="8.25" customHeight="1" x14ac:dyDescent="0.25">
      <c r="B22" s="26"/>
      <c r="G22" s="1"/>
    </row>
    <row r="23" spans="2:8" ht="19.5" customHeight="1" x14ac:dyDescent="0.25">
      <c r="B23" s="39" t="s">
        <v>29</v>
      </c>
      <c r="C23" s="39"/>
      <c r="D23" s="39"/>
      <c r="E23" s="39"/>
      <c r="F23" s="39"/>
      <c r="G23" s="39"/>
      <c r="H23" s="39"/>
    </row>
    <row r="24" spans="2:8" ht="48.75" customHeight="1" x14ac:dyDescent="0.25">
      <c r="B24" s="39" t="s">
        <v>27</v>
      </c>
      <c r="C24" s="39"/>
      <c r="D24" s="39"/>
      <c r="E24" s="39"/>
      <c r="F24" s="39"/>
      <c r="G24" s="39"/>
      <c r="H24" s="39"/>
    </row>
    <row r="25" spans="2:8" ht="187.7" customHeight="1" x14ac:dyDescent="0.25">
      <c r="B25" s="39" t="s">
        <v>35</v>
      </c>
      <c r="C25" s="39"/>
      <c r="D25" s="39"/>
      <c r="E25" s="39"/>
      <c r="F25" s="39"/>
      <c r="G25" s="39"/>
      <c r="H25" s="39"/>
    </row>
  </sheetData>
  <mergeCells count="9">
    <mergeCell ref="B25:H25"/>
    <mergeCell ref="B21:H21"/>
    <mergeCell ref="A10:A16"/>
    <mergeCell ref="H11:H15"/>
    <mergeCell ref="D7:H7"/>
    <mergeCell ref="B7:B9"/>
    <mergeCell ref="C7:C9"/>
    <mergeCell ref="B23:H23"/>
    <mergeCell ref="B24:H24"/>
  </mergeCells>
  <pageMargins left="0.25" right="0.25" top="0.75" bottom="0.75" header="0.3" footer="0.3"/>
  <pageSetup paperSize="9" scale="68" fitToWidth="0" orientation="landscape" r:id="rId1"/>
  <headerFooter>
    <oddHeader>&amp;CTableau de calcul des taux forfaitaires</oddHeader>
    <oddFooter>&amp;LSMAC/Méthode&amp;C&amp;F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66B1-7448-4FD7-BCB9-39BF01E58215}">
  <dimension ref="A1:L12"/>
  <sheetViews>
    <sheetView workbookViewId="0">
      <selection activeCell="B9" sqref="B9"/>
    </sheetView>
  </sheetViews>
  <sheetFormatPr baseColWidth="10" defaultColWidth="11.42578125" defaultRowHeight="15" x14ac:dyDescent="0.25"/>
  <cols>
    <col min="1" max="1" width="5.42578125" style="16" customWidth="1"/>
    <col min="2" max="2" width="21.140625" style="16" customWidth="1"/>
    <col min="3" max="12" width="16.5703125" style="16" customWidth="1"/>
    <col min="13" max="16384" width="11.42578125" style="16"/>
  </cols>
  <sheetData>
    <row r="1" spans="1:12" ht="19.5" customHeight="1" x14ac:dyDescent="0.25">
      <c r="C1" s="53" t="s">
        <v>8</v>
      </c>
      <c r="D1" s="53"/>
      <c r="E1" s="53"/>
      <c r="F1" s="53"/>
      <c r="G1" s="53"/>
      <c r="H1" s="53" t="s">
        <v>9</v>
      </c>
      <c r="I1" s="53"/>
      <c r="J1" s="53"/>
      <c r="K1" s="53"/>
      <c r="L1" s="53"/>
    </row>
    <row r="2" spans="1:12" ht="60" x14ac:dyDescent="0.25">
      <c r="B2" s="21" t="s">
        <v>7</v>
      </c>
      <c r="C2" s="17" t="s">
        <v>10</v>
      </c>
      <c r="D2" s="17" t="s">
        <v>11</v>
      </c>
      <c r="E2" s="17" t="s">
        <v>12</v>
      </c>
      <c r="F2" s="17" t="s">
        <v>13</v>
      </c>
      <c r="G2" s="17" t="s">
        <v>19</v>
      </c>
      <c r="H2" s="17" t="s">
        <v>20</v>
      </c>
      <c r="I2" s="17" t="s">
        <v>21</v>
      </c>
      <c r="J2" s="17" t="s">
        <v>16</v>
      </c>
      <c r="K2" s="17" t="s">
        <v>17</v>
      </c>
      <c r="L2" s="17" t="s">
        <v>18</v>
      </c>
    </row>
    <row r="3" spans="1:12" ht="44.25" customHeight="1" x14ac:dyDescent="0.25">
      <c r="A3" s="54" t="s">
        <v>8</v>
      </c>
      <c r="B3" s="17" t="s">
        <v>10</v>
      </c>
      <c r="C3" s="18"/>
      <c r="D3" s="19" t="s">
        <v>22</v>
      </c>
      <c r="E3" s="19" t="s">
        <v>22</v>
      </c>
      <c r="F3" s="20" t="s">
        <v>23</v>
      </c>
      <c r="G3" s="20" t="s">
        <v>23</v>
      </c>
      <c r="H3" s="20" t="s">
        <v>23</v>
      </c>
      <c r="I3" s="20" t="s">
        <v>23</v>
      </c>
      <c r="J3" s="19" t="s">
        <v>22</v>
      </c>
      <c r="K3" s="19" t="s">
        <v>22</v>
      </c>
      <c r="L3" s="19" t="s">
        <v>22</v>
      </c>
    </row>
    <row r="4" spans="1:12" ht="44.25" customHeight="1" x14ac:dyDescent="0.25">
      <c r="A4" s="54"/>
      <c r="B4" s="17" t="s">
        <v>11</v>
      </c>
      <c r="C4" s="19" t="s">
        <v>22</v>
      </c>
      <c r="D4" s="18"/>
      <c r="E4" s="20" t="s">
        <v>23</v>
      </c>
      <c r="F4" s="19" t="s">
        <v>22</v>
      </c>
      <c r="G4" s="20" t="s">
        <v>23</v>
      </c>
      <c r="H4" s="19" t="s">
        <v>22</v>
      </c>
      <c r="I4" s="19" t="s">
        <v>22</v>
      </c>
      <c r="J4" s="20" t="s">
        <v>23</v>
      </c>
      <c r="K4" s="19" t="s">
        <v>22</v>
      </c>
      <c r="L4" s="19" t="s">
        <v>22</v>
      </c>
    </row>
    <row r="5" spans="1:12" ht="44.25" customHeight="1" x14ac:dyDescent="0.25">
      <c r="A5" s="54"/>
      <c r="B5" s="17" t="s">
        <v>12</v>
      </c>
      <c r="C5" s="19" t="s">
        <v>22</v>
      </c>
      <c r="D5" s="20" t="s">
        <v>23</v>
      </c>
      <c r="E5" s="18"/>
      <c r="F5" s="19" t="s">
        <v>22</v>
      </c>
      <c r="G5" s="20" t="s">
        <v>23</v>
      </c>
      <c r="H5" s="19" t="s">
        <v>22</v>
      </c>
      <c r="I5" s="19" t="s">
        <v>22</v>
      </c>
      <c r="J5" s="20" t="s">
        <v>23</v>
      </c>
      <c r="K5" s="19" t="s">
        <v>22</v>
      </c>
      <c r="L5" s="19" t="s">
        <v>22</v>
      </c>
    </row>
    <row r="6" spans="1:12" ht="44.25" customHeight="1" x14ac:dyDescent="0.25">
      <c r="A6" s="54"/>
      <c r="B6" s="17" t="s">
        <v>13</v>
      </c>
      <c r="C6" s="20" t="s">
        <v>23</v>
      </c>
      <c r="D6" s="19" t="s">
        <v>22</v>
      </c>
      <c r="E6" s="19" t="s">
        <v>22</v>
      </c>
      <c r="F6" s="18"/>
      <c r="G6" s="19" t="s">
        <v>22</v>
      </c>
      <c r="H6" s="20" t="s">
        <v>23</v>
      </c>
      <c r="I6" s="20" t="s">
        <v>23</v>
      </c>
      <c r="J6" s="19" t="s">
        <v>22</v>
      </c>
      <c r="K6" s="19" t="s">
        <v>22</v>
      </c>
      <c r="L6" s="19" t="s">
        <v>22</v>
      </c>
    </row>
    <row r="7" spans="1:12" ht="44.25" customHeight="1" x14ac:dyDescent="0.25">
      <c r="A7" s="54"/>
      <c r="B7" s="17" t="s">
        <v>34</v>
      </c>
      <c r="C7" s="20" t="s">
        <v>23</v>
      </c>
      <c r="D7" s="20" t="s">
        <v>23</v>
      </c>
      <c r="E7" s="20" t="s">
        <v>23</v>
      </c>
      <c r="F7" s="19" t="s">
        <v>22</v>
      </c>
      <c r="G7" s="18"/>
      <c r="H7" s="19" t="s">
        <v>22</v>
      </c>
      <c r="I7" s="20" t="s">
        <v>23</v>
      </c>
      <c r="J7" s="20" t="s">
        <v>23</v>
      </c>
      <c r="K7" s="20" t="s">
        <v>23</v>
      </c>
      <c r="L7" s="20" t="s">
        <v>23</v>
      </c>
    </row>
    <row r="8" spans="1:12" ht="44.25" customHeight="1" x14ac:dyDescent="0.25">
      <c r="A8" s="54" t="s">
        <v>9</v>
      </c>
      <c r="B8" s="17" t="s">
        <v>14</v>
      </c>
      <c r="C8" s="20" t="s">
        <v>23</v>
      </c>
      <c r="D8" s="19" t="s">
        <v>22</v>
      </c>
      <c r="E8" s="19" t="s">
        <v>22</v>
      </c>
      <c r="F8" s="20" t="s">
        <v>23</v>
      </c>
      <c r="G8" s="19" t="s">
        <v>22</v>
      </c>
      <c r="H8" s="18"/>
      <c r="I8" s="19" t="s">
        <v>22</v>
      </c>
      <c r="J8" s="19" t="s">
        <v>22</v>
      </c>
      <c r="K8" s="19" t="s">
        <v>22</v>
      </c>
      <c r="L8" s="19" t="s">
        <v>22</v>
      </c>
    </row>
    <row r="9" spans="1:12" ht="44.25" customHeight="1" x14ac:dyDescent="0.25">
      <c r="A9" s="54"/>
      <c r="B9" s="17" t="s">
        <v>15</v>
      </c>
      <c r="C9" s="20" t="s">
        <v>23</v>
      </c>
      <c r="D9" s="19" t="s">
        <v>22</v>
      </c>
      <c r="E9" s="19" t="s">
        <v>22</v>
      </c>
      <c r="F9" s="20" t="s">
        <v>23</v>
      </c>
      <c r="G9" s="20" t="s">
        <v>23</v>
      </c>
      <c r="H9" s="19" t="s">
        <v>22</v>
      </c>
      <c r="I9" s="18"/>
      <c r="J9" s="19" t="s">
        <v>22</v>
      </c>
      <c r="K9" s="19" t="s">
        <v>22</v>
      </c>
      <c r="L9" s="19" t="s">
        <v>22</v>
      </c>
    </row>
    <row r="10" spans="1:12" ht="44.25" customHeight="1" x14ac:dyDescent="0.25">
      <c r="A10" s="54"/>
      <c r="B10" s="17" t="s">
        <v>16</v>
      </c>
      <c r="C10" s="19" t="s">
        <v>22</v>
      </c>
      <c r="D10" s="20" t="s">
        <v>23</v>
      </c>
      <c r="E10" s="20" t="s">
        <v>23</v>
      </c>
      <c r="F10" s="19" t="s">
        <v>22</v>
      </c>
      <c r="G10" s="20" t="s">
        <v>23</v>
      </c>
      <c r="H10" s="19" t="s">
        <v>22</v>
      </c>
      <c r="I10" s="19" t="s">
        <v>22</v>
      </c>
      <c r="J10" s="18"/>
      <c r="K10" s="19" t="s">
        <v>22</v>
      </c>
      <c r="L10" s="19" t="s">
        <v>22</v>
      </c>
    </row>
    <row r="11" spans="1:12" ht="44.25" customHeight="1" x14ac:dyDescent="0.25">
      <c r="A11" s="54"/>
      <c r="B11" s="17" t="s">
        <v>17</v>
      </c>
      <c r="C11" s="19" t="s">
        <v>22</v>
      </c>
      <c r="D11" s="19" t="s">
        <v>22</v>
      </c>
      <c r="E11" s="19" t="s">
        <v>22</v>
      </c>
      <c r="F11" s="19" t="s">
        <v>22</v>
      </c>
      <c r="G11" s="20" t="s">
        <v>23</v>
      </c>
      <c r="H11" s="19" t="s">
        <v>22</v>
      </c>
      <c r="I11" s="19" t="s">
        <v>22</v>
      </c>
      <c r="J11" s="19" t="s">
        <v>22</v>
      </c>
      <c r="K11" s="18"/>
      <c r="L11" s="19" t="s">
        <v>22</v>
      </c>
    </row>
    <row r="12" spans="1:12" ht="44.25" customHeight="1" x14ac:dyDescent="0.25">
      <c r="A12" s="54"/>
      <c r="B12" s="17" t="s">
        <v>18</v>
      </c>
      <c r="C12" s="19" t="s">
        <v>22</v>
      </c>
      <c r="D12" s="19" t="s">
        <v>22</v>
      </c>
      <c r="E12" s="19" t="s">
        <v>22</v>
      </c>
      <c r="F12" s="19" t="s">
        <v>22</v>
      </c>
      <c r="G12" s="20" t="s">
        <v>23</v>
      </c>
      <c r="H12" s="19" t="s">
        <v>22</v>
      </c>
      <c r="I12" s="19" t="s">
        <v>22</v>
      </c>
      <c r="J12" s="19" t="s">
        <v>22</v>
      </c>
      <c r="K12" s="19" t="s">
        <v>22</v>
      </c>
      <c r="L12" s="18"/>
    </row>
  </sheetData>
  <autoFilter ref="A2:L12" xr:uid="{F54366B1-7448-4FD7-BCB9-39BF01E58215}"/>
  <mergeCells count="4">
    <mergeCell ref="C1:G1"/>
    <mergeCell ref="H1:L1"/>
    <mergeCell ref="A3:A7"/>
    <mergeCell ref="A8:A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9E873318F2244DB51B0A1F30B9E7F3" ma:contentTypeVersion="4" ma:contentTypeDescription="Crée un document." ma:contentTypeScope="" ma:versionID="80d593bb32d13b9c72cd504247dc359f">
  <xsd:schema xmlns:xsd="http://www.w3.org/2001/XMLSchema" xmlns:xs="http://www.w3.org/2001/XMLSchema" xmlns:p="http://schemas.microsoft.com/office/2006/metadata/properties" xmlns:ns2="c70e436a-e19b-45f5-919a-4dce31625999" targetNamespace="http://schemas.microsoft.com/office/2006/metadata/properties" ma:root="true" ma:fieldsID="863484ca9a4cf67d802efd7f91ae7290" ns2:_="">
    <xsd:import namespace="c70e436a-e19b-45f5-919a-4dce3162599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0e436a-e19b-45f5-919a-4dce316259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C5EC6C-4CC9-47CF-9E62-41DB46B91EF9}">
  <ds:schemaRefs>
    <ds:schemaRef ds:uri="http://schemas.microsoft.com/office/2006/metadata/properties"/>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b9ec371f-aab2-4d57-9e34-0618bc5c87a1"/>
    <ds:schemaRef ds:uri="http://www.w3.org/XML/1998/namespace"/>
    <ds:schemaRef ds:uri="http://purl.org/dc/dcmitype/"/>
  </ds:schemaRefs>
</ds:datastoreItem>
</file>

<file path=customXml/itemProps2.xml><?xml version="1.0" encoding="utf-8"?>
<ds:datastoreItem xmlns:ds="http://schemas.openxmlformats.org/officeDocument/2006/customXml" ds:itemID="{A88203B1-F464-462C-91E1-52608D211199}">
  <ds:schemaRefs>
    <ds:schemaRef ds:uri="http://schemas.microsoft.com/sharepoint/v3/contenttype/forms"/>
  </ds:schemaRefs>
</ds:datastoreItem>
</file>

<file path=customXml/itemProps3.xml><?xml version="1.0" encoding="utf-8"?>
<ds:datastoreItem xmlns:ds="http://schemas.openxmlformats.org/officeDocument/2006/customXml" ds:itemID="{E000795A-CC3F-4DD5-B393-0B2157E9062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Taux_forfaitaire</vt:lpstr>
      <vt:lpstr>Matrice_combinaison_OCS</vt:lpstr>
      <vt:lpstr>Taux_forfaitaire!Zone_d_impression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CAILLAUD Bertille</dc:creator>
  <cp:keywords/>
  <dc:description/>
  <cp:lastModifiedBy>FANGOUSE Camille</cp:lastModifiedBy>
  <cp:revision/>
  <cp:lastPrinted>2023-10-10T08:10:49Z</cp:lastPrinted>
  <dcterms:created xsi:type="dcterms:W3CDTF">2022-06-23T13:28:07Z</dcterms:created>
  <dcterms:modified xsi:type="dcterms:W3CDTF">2023-11-13T08:55:57Z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0x010100CF9E873318F2244DB51B0A1F30B9E7F3</vt:lpwstr>
  </property>
</Properties>
</file>