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defaultThemeVersion="124226"/>
  <bookViews>
    <workbookView xWindow="600" yWindow="390" windowWidth="14115" windowHeight="7680" activeTab="8"/>
  </bookViews>
  <sheets>
    <sheet name="Fournisseurs" sheetId="2" r:id="rId1"/>
    <sheet name="Aire d'approvisionnement" sheetId="1" r:id="rId2"/>
    <sheet name="Engagement Fournisseur" sheetId="5" r:id="rId3"/>
    <sheet name="Descriptionfournisseurs" sheetId="7" r:id="rId4"/>
    <sheet name="Compléments" sheetId="9" r:id="rId5"/>
    <sheet name="Nature de combustible" sheetId="4" state="hidden" r:id="rId6"/>
    <sheet name="données - seuil PECF" sheetId="3" r:id="rId7"/>
    <sheet name="Vérification" sheetId="6" state="hidden" r:id="rId8"/>
    <sheet name="CEP" sheetId="10" r:id="rId9"/>
  </sheets>
  <externalReferences>
    <externalReference r:id="rId10"/>
    <externalReference r:id="rId11"/>
    <externalReference r:id="rId12"/>
  </externalReferences>
  <definedNames>
    <definedName name="duree">'[1]paramètres entrée'!$H$4:$H$25</definedName>
    <definedName name="nature_combustible">[2]Feuil5!$B$1:$B$10</definedName>
    <definedName name="region_origine">[2]Feuil5!$A$1:$A$25</definedName>
    <definedName name="reponse">'[1]paramètres entrée'!$E$4:$E$6</definedName>
    <definedName name="_xlnm.Print_Area" localSheetId="1">'Aire d''approvisionnement'!$A$1:$M$28</definedName>
    <definedName name="_xlnm.Print_Area" localSheetId="4">Compléments!$A$1:$B$34</definedName>
    <definedName name="_xlnm.Print_Area" localSheetId="3">Descriptionfournisseurs!$A$1:$C$17</definedName>
    <definedName name="_xlnm.Print_Area" localSheetId="2">'Engagement Fournisseur'!$A$1:$AA$23</definedName>
    <definedName name="_xlnm.Print_Area" localSheetId="0">Fournisseurs!$A$1:$K$26</definedName>
  </definedNames>
  <calcPr calcId="145621"/>
</workbook>
</file>

<file path=xl/calcChain.xml><?xml version="1.0" encoding="utf-8"?>
<calcChain xmlns="http://schemas.openxmlformats.org/spreadsheetml/2006/main">
  <c r="F118" i="10" l="1"/>
  <c r="E108" i="10"/>
  <c r="E106" i="10"/>
  <c r="D106" i="10"/>
  <c r="C106" i="10"/>
  <c r="B92" i="10"/>
  <c r="C89" i="10"/>
  <c r="C82" i="10"/>
  <c r="X79" i="10"/>
  <c r="X78" i="10"/>
  <c r="X77" i="10"/>
  <c r="X74" i="10"/>
  <c r="J69" i="10"/>
  <c r="K69" i="10" s="1"/>
  <c r="L69" i="10" s="1"/>
  <c r="M69" i="10" s="1"/>
  <c r="N69" i="10" s="1"/>
  <c r="O69" i="10" s="1"/>
  <c r="P69" i="10" s="1"/>
  <c r="Q69" i="10" s="1"/>
  <c r="R69" i="10" s="1"/>
  <c r="S69" i="10" s="1"/>
  <c r="T69" i="10" s="1"/>
  <c r="U69" i="10" s="1"/>
  <c r="V69" i="10" s="1"/>
  <c r="W69" i="10" s="1"/>
  <c r="E69" i="10"/>
  <c r="F69" i="10" s="1"/>
  <c r="G69" i="10" s="1"/>
  <c r="H69" i="10" s="1"/>
  <c r="I69" i="10" s="1"/>
  <c r="D69" i="10"/>
  <c r="E68" i="10"/>
  <c r="F68" i="10" s="1"/>
  <c r="G68" i="10" s="1"/>
  <c r="H68" i="10" s="1"/>
  <c r="I68" i="10" s="1"/>
  <c r="J68" i="10" s="1"/>
  <c r="K68" i="10" s="1"/>
  <c r="L68" i="10" s="1"/>
  <c r="M68" i="10" s="1"/>
  <c r="N68" i="10" s="1"/>
  <c r="O68" i="10" s="1"/>
  <c r="P68" i="10" s="1"/>
  <c r="Q68" i="10" s="1"/>
  <c r="R68" i="10" s="1"/>
  <c r="S68" i="10" s="1"/>
  <c r="T68" i="10" s="1"/>
  <c r="U68" i="10" s="1"/>
  <c r="V68" i="10" s="1"/>
  <c r="W68" i="10" s="1"/>
  <c r="D68" i="10"/>
  <c r="J67" i="10"/>
  <c r="K67" i="10" s="1"/>
  <c r="L67" i="10" s="1"/>
  <c r="M67" i="10" s="1"/>
  <c r="N67" i="10" s="1"/>
  <c r="O67" i="10" s="1"/>
  <c r="P67" i="10" s="1"/>
  <c r="Q67" i="10" s="1"/>
  <c r="R67" i="10" s="1"/>
  <c r="S67" i="10" s="1"/>
  <c r="T67" i="10" s="1"/>
  <c r="U67" i="10" s="1"/>
  <c r="V67" i="10" s="1"/>
  <c r="W67" i="10" s="1"/>
  <c r="E67" i="10"/>
  <c r="F67" i="10" s="1"/>
  <c r="G67" i="10" s="1"/>
  <c r="H67" i="10" s="1"/>
  <c r="I67" i="10" s="1"/>
  <c r="D67" i="10"/>
  <c r="E66" i="10"/>
  <c r="F66" i="10" s="1"/>
  <c r="G66" i="10" s="1"/>
  <c r="H66" i="10" s="1"/>
  <c r="I66" i="10" s="1"/>
  <c r="J66" i="10" s="1"/>
  <c r="K66" i="10" s="1"/>
  <c r="L66" i="10" s="1"/>
  <c r="M66" i="10" s="1"/>
  <c r="N66" i="10" s="1"/>
  <c r="O66" i="10" s="1"/>
  <c r="P66" i="10" s="1"/>
  <c r="Q66" i="10" s="1"/>
  <c r="R66" i="10" s="1"/>
  <c r="S66" i="10" s="1"/>
  <c r="T66" i="10" s="1"/>
  <c r="U66" i="10" s="1"/>
  <c r="V66" i="10" s="1"/>
  <c r="W66" i="10" s="1"/>
  <c r="D66" i="10"/>
  <c r="J65" i="10"/>
  <c r="K65" i="10" s="1"/>
  <c r="L65" i="10" s="1"/>
  <c r="M65" i="10" s="1"/>
  <c r="N65" i="10" s="1"/>
  <c r="O65" i="10" s="1"/>
  <c r="P65" i="10" s="1"/>
  <c r="Q65" i="10" s="1"/>
  <c r="R65" i="10" s="1"/>
  <c r="S65" i="10" s="1"/>
  <c r="T65" i="10" s="1"/>
  <c r="U65" i="10" s="1"/>
  <c r="V65" i="10" s="1"/>
  <c r="W65" i="10" s="1"/>
  <c r="E65" i="10"/>
  <c r="F65" i="10" s="1"/>
  <c r="G65" i="10" s="1"/>
  <c r="H65" i="10" s="1"/>
  <c r="I65" i="10" s="1"/>
  <c r="D65" i="10"/>
  <c r="E64" i="10"/>
  <c r="F64" i="10" s="1"/>
  <c r="G64" i="10" s="1"/>
  <c r="H64" i="10" s="1"/>
  <c r="I64" i="10" s="1"/>
  <c r="J64" i="10" s="1"/>
  <c r="K64" i="10" s="1"/>
  <c r="L64" i="10" s="1"/>
  <c r="M64" i="10" s="1"/>
  <c r="N64" i="10" s="1"/>
  <c r="O64" i="10" s="1"/>
  <c r="P64" i="10" s="1"/>
  <c r="Q64" i="10" s="1"/>
  <c r="R64" i="10" s="1"/>
  <c r="S64" i="10" s="1"/>
  <c r="T64" i="10" s="1"/>
  <c r="U64" i="10" s="1"/>
  <c r="V64" i="10" s="1"/>
  <c r="W64" i="10" s="1"/>
  <c r="D64" i="10"/>
  <c r="D108" i="10" s="1"/>
  <c r="D63" i="10"/>
  <c r="C62" i="10"/>
  <c r="G60" i="10"/>
  <c r="H60" i="10" s="1"/>
  <c r="I60" i="10" s="1"/>
  <c r="J60" i="10" s="1"/>
  <c r="K60" i="10" s="1"/>
  <c r="L60" i="10" s="1"/>
  <c r="M60" i="10" s="1"/>
  <c r="N60" i="10" s="1"/>
  <c r="O60" i="10" s="1"/>
  <c r="P60" i="10" s="1"/>
  <c r="Q60" i="10" s="1"/>
  <c r="R60" i="10" s="1"/>
  <c r="S60" i="10" s="1"/>
  <c r="T60" i="10" s="1"/>
  <c r="U60" i="10" s="1"/>
  <c r="V60" i="10" s="1"/>
  <c r="W60" i="10" s="1"/>
  <c r="F60" i="10"/>
  <c r="E60" i="10"/>
  <c r="G59" i="10"/>
  <c r="H59" i="10" s="1"/>
  <c r="I59" i="10" s="1"/>
  <c r="J59" i="10" s="1"/>
  <c r="K59" i="10" s="1"/>
  <c r="L59" i="10" s="1"/>
  <c r="M59" i="10" s="1"/>
  <c r="N59" i="10" s="1"/>
  <c r="O59" i="10" s="1"/>
  <c r="P59" i="10" s="1"/>
  <c r="Q59" i="10" s="1"/>
  <c r="R59" i="10" s="1"/>
  <c r="S59" i="10" s="1"/>
  <c r="T59" i="10" s="1"/>
  <c r="U59" i="10" s="1"/>
  <c r="V59" i="10" s="1"/>
  <c r="W59" i="10" s="1"/>
  <c r="E59" i="10"/>
  <c r="F59" i="10" s="1"/>
  <c r="F57" i="10"/>
  <c r="G57" i="10" s="1"/>
  <c r="H57" i="10" s="1"/>
  <c r="I57" i="10" s="1"/>
  <c r="J57" i="10" s="1"/>
  <c r="K57" i="10" s="1"/>
  <c r="L57" i="10" s="1"/>
  <c r="M57" i="10" s="1"/>
  <c r="N57" i="10" s="1"/>
  <c r="O57" i="10" s="1"/>
  <c r="P57" i="10" s="1"/>
  <c r="Q57" i="10" s="1"/>
  <c r="R57" i="10" s="1"/>
  <c r="S57" i="10" s="1"/>
  <c r="T57" i="10" s="1"/>
  <c r="U57" i="10" s="1"/>
  <c r="V57" i="10" s="1"/>
  <c r="W57" i="10" s="1"/>
  <c r="E57" i="10"/>
  <c r="E53" i="10"/>
  <c r="F53" i="10" s="1"/>
  <c r="E49" i="10"/>
  <c r="E48" i="10" s="1"/>
  <c r="D49" i="10"/>
  <c r="D48" i="10" s="1"/>
  <c r="C48" i="10"/>
  <c r="F46" i="10"/>
  <c r="G46" i="10" s="1"/>
  <c r="H46" i="10" s="1"/>
  <c r="I46" i="10" s="1"/>
  <c r="J46" i="10" s="1"/>
  <c r="K46" i="10" s="1"/>
  <c r="L46" i="10" s="1"/>
  <c r="M46" i="10" s="1"/>
  <c r="N46" i="10" s="1"/>
  <c r="O46" i="10" s="1"/>
  <c r="P46" i="10" s="1"/>
  <c r="Q46" i="10" s="1"/>
  <c r="R46" i="10" s="1"/>
  <c r="S46" i="10" s="1"/>
  <c r="T46" i="10" s="1"/>
  <c r="U46" i="10" s="1"/>
  <c r="V46" i="10" s="1"/>
  <c r="W46" i="10" s="1"/>
  <c r="D46" i="10"/>
  <c r="E46" i="10" s="1"/>
  <c r="C44" i="10"/>
  <c r="C43" i="10"/>
  <c r="C28" i="10"/>
  <c r="C27" i="10"/>
  <c r="E25" i="10"/>
  <c r="C13" i="10"/>
  <c r="C40" i="10" s="1"/>
  <c r="C12" i="10"/>
  <c r="E90" i="10" l="1"/>
  <c r="E82" i="10"/>
  <c r="G53" i="10"/>
  <c r="F49" i="10"/>
  <c r="F48" i="10" s="1"/>
  <c r="C39" i="10"/>
  <c r="D90" i="10"/>
  <c r="D82" i="10"/>
  <c r="C81" i="10"/>
  <c r="E107" i="10"/>
  <c r="D107" i="10"/>
  <c r="D109" i="10" s="1"/>
  <c r="D62" i="10"/>
  <c r="E63" i="10"/>
  <c r="E109" i="10"/>
  <c r="E110" i="10" s="1"/>
  <c r="F108" i="10"/>
  <c r="C90" i="10"/>
  <c r="D73" i="10"/>
  <c r="F116" i="10"/>
  <c r="B4" i="9"/>
  <c r="B3" i="7"/>
  <c r="D110" i="10" l="1"/>
  <c r="F110" i="10" s="1"/>
  <c r="F109" i="10"/>
  <c r="D89" i="10"/>
  <c r="D81" i="10"/>
  <c r="D83" i="10" s="1"/>
  <c r="D84" i="10" s="1"/>
  <c r="C83" i="10"/>
  <c r="H53" i="10"/>
  <c r="G49" i="10"/>
  <c r="G48" i="10" s="1"/>
  <c r="E73" i="10"/>
  <c r="F73" i="10" s="1"/>
  <c r="G73" i="10" s="1"/>
  <c r="H73" i="10" s="1"/>
  <c r="I73" i="10" s="1"/>
  <c r="J73" i="10" s="1"/>
  <c r="K73" i="10" s="1"/>
  <c r="L73" i="10" s="1"/>
  <c r="M73" i="10" s="1"/>
  <c r="N73" i="10" s="1"/>
  <c r="O73" i="10" s="1"/>
  <c r="P73" i="10" s="1"/>
  <c r="Q73" i="10" s="1"/>
  <c r="R73" i="10" s="1"/>
  <c r="S73" i="10" s="1"/>
  <c r="T73" i="10" s="1"/>
  <c r="U73" i="10" s="1"/>
  <c r="V73" i="10" s="1"/>
  <c r="W73" i="10" s="1"/>
  <c r="C97" i="10"/>
  <c r="C91" i="10"/>
  <c r="F63" i="10"/>
  <c r="E62" i="10"/>
  <c r="F90" i="10"/>
  <c r="F82" i="10"/>
  <c r="G15" i="1"/>
  <c r="I15" i="1" s="1"/>
  <c r="J15" i="1" s="1"/>
  <c r="E89" i="10" l="1"/>
  <c r="E81" i="10"/>
  <c r="G63" i="10"/>
  <c r="F62" i="10"/>
  <c r="X73" i="10"/>
  <c r="D85" i="10"/>
  <c r="C84" i="10"/>
  <c r="C85" i="10"/>
  <c r="C93" i="10"/>
  <c r="C92" i="10"/>
  <c r="G90" i="10"/>
  <c r="G82" i="10"/>
  <c r="C98" i="10"/>
  <c r="X98" i="10" s="1"/>
  <c r="G118" i="10" s="1"/>
  <c r="H49" i="10"/>
  <c r="H48" i="10" s="1"/>
  <c r="I53" i="10"/>
  <c r="D91" i="10"/>
  <c r="D92" i="10" s="1"/>
  <c r="D97" i="10"/>
  <c r="D98" i="10" s="1"/>
  <c r="B23" i="3"/>
  <c r="B22" i="3"/>
  <c r="B21" i="3"/>
  <c r="B20" i="3"/>
  <c r="B19" i="3"/>
  <c r="B18" i="3"/>
  <c r="B17" i="3"/>
  <c r="B16" i="3"/>
  <c r="B15" i="3"/>
  <c r="B14" i="3"/>
  <c r="B13" i="3"/>
  <c r="B12" i="3"/>
  <c r="B11" i="3"/>
  <c r="B10" i="3"/>
  <c r="B8" i="3"/>
  <c r="B6" i="3"/>
  <c r="B5" i="3"/>
  <c r="B4" i="3"/>
  <c r="B3" i="3"/>
  <c r="B2" i="3"/>
  <c r="D93" i="10" l="1"/>
  <c r="D87" i="10"/>
  <c r="D86" i="10" s="1"/>
  <c r="C87" i="10"/>
  <c r="C86" i="10" s="1"/>
  <c r="F81" i="10"/>
  <c r="F83" i="10" s="1"/>
  <c r="F84" i="10" s="1"/>
  <c r="F89" i="10"/>
  <c r="I49" i="10"/>
  <c r="I48" i="10" s="1"/>
  <c r="J53" i="10"/>
  <c r="H63" i="10"/>
  <c r="G62" i="10"/>
  <c r="H82" i="10"/>
  <c r="H90" i="10"/>
  <c r="D95" i="10"/>
  <c r="D94" i="10" s="1"/>
  <c r="E95" i="10"/>
  <c r="E94" i="10" s="1"/>
  <c r="C95" i="10"/>
  <c r="C94" i="10" s="1"/>
  <c r="E83" i="10"/>
  <c r="E93" i="10"/>
  <c r="E91" i="10"/>
  <c r="E92" i="10" s="1"/>
  <c r="E97" i="10"/>
  <c r="A7" i="7"/>
  <c r="A8" i="7"/>
  <c r="A9" i="7"/>
  <c r="A10" i="7"/>
  <c r="A11" i="7"/>
  <c r="A12" i="7"/>
  <c r="A13" i="7"/>
  <c r="A14" i="7"/>
  <c r="A15" i="7"/>
  <c r="A16" i="7"/>
  <c r="A17" i="7"/>
  <c r="A6" i="7"/>
  <c r="E84" i="10" l="1"/>
  <c r="F85" i="10"/>
  <c r="E85" i="10"/>
  <c r="I82" i="10"/>
  <c r="I90" i="10"/>
  <c r="F97" i="10"/>
  <c r="F98" i="10" s="1"/>
  <c r="F91" i="10"/>
  <c r="E98" i="10"/>
  <c r="H62" i="10"/>
  <c r="I63" i="10"/>
  <c r="F93" i="10"/>
  <c r="K53" i="10"/>
  <c r="J49" i="10"/>
  <c r="J48" i="10" s="1"/>
  <c r="G89" i="10"/>
  <c r="G81" i="10"/>
  <c r="C17" i="6"/>
  <c r="C18" i="6"/>
  <c r="C19" i="6"/>
  <c r="C20" i="6"/>
  <c r="C21" i="6"/>
  <c r="C22" i="6"/>
  <c r="C23" i="6"/>
  <c r="C24" i="6"/>
  <c r="C25" i="6"/>
  <c r="C26" i="6"/>
  <c r="C16" i="6"/>
  <c r="B17" i="6"/>
  <c r="B18" i="6"/>
  <c r="B19" i="6"/>
  <c r="B20" i="6"/>
  <c r="B21" i="6"/>
  <c r="B22" i="6"/>
  <c r="B23" i="6"/>
  <c r="B24" i="6"/>
  <c r="B25" i="6"/>
  <c r="B26" i="6"/>
  <c r="B16" i="6"/>
  <c r="B8" i="2"/>
  <c r="J90" i="10" l="1"/>
  <c r="J82" i="10"/>
  <c r="H89" i="10"/>
  <c r="H81" i="10"/>
  <c r="H83" i="10" s="1"/>
  <c r="H84" i="10" s="1"/>
  <c r="G83" i="10"/>
  <c r="L53" i="10"/>
  <c r="K49" i="10"/>
  <c r="K48" i="10" s="1"/>
  <c r="F92" i="10"/>
  <c r="F87" i="10"/>
  <c r="F86" i="10" s="1"/>
  <c r="E87" i="10"/>
  <c r="E86" i="10" s="1"/>
  <c r="G97" i="10"/>
  <c r="G98" i="10" s="1"/>
  <c r="G91" i="10"/>
  <c r="J63" i="10"/>
  <c r="I62" i="10"/>
  <c r="G14" i="1"/>
  <c r="G16" i="1"/>
  <c r="G17" i="1"/>
  <c r="G18" i="1"/>
  <c r="G19" i="1"/>
  <c r="G20" i="1"/>
  <c r="G21" i="1"/>
  <c r="G22" i="1"/>
  <c r="G23" i="1"/>
  <c r="G24" i="1"/>
  <c r="G25" i="1"/>
  <c r="G26" i="1"/>
  <c r="G27" i="1"/>
  <c r="B4" i="5"/>
  <c r="B6" i="5"/>
  <c r="B7" i="5"/>
  <c r="B3" i="5"/>
  <c r="B3" i="1"/>
  <c r="B4" i="1"/>
  <c r="B6" i="1"/>
  <c r="B7" i="1"/>
  <c r="G12" i="2"/>
  <c r="I12" i="2" s="1"/>
  <c r="K90" i="10" l="1"/>
  <c r="K82" i="10"/>
  <c r="K63" i="10"/>
  <c r="J62" i="10"/>
  <c r="G93" i="10"/>
  <c r="F95" i="10"/>
  <c r="F94" i="10" s="1"/>
  <c r="G95" i="10"/>
  <c r="G94" i="10" s="1"/>
  <c r="M53" i="10"/>
  <c r="L49" i="10"/>
  <c r="L48" i="10" s="1"/>
  <c r="H91" i="10"/>
  <c r="H92" i="10" s="1"/>
  <c r="H97" i="10"/>
  <c r="G92" i="10"/>
  <c r="G84" i="10"/>
  <c r="G85" i="10"/>
  <c r="H85" i="10"/>
  <c r="I89" i="10"/>
  <c r="I81" i="10"/>
  <c r="G13" i="1"/>
  <c r="I13" i="1" s="1"/>
  <c r="I14" i="1"/>
  <c r="J14" i="1" s="1"/>
  <c r="I16" i="1"/>
  <c r="C13" i="6"/>
  <c r="B13" i="6"/>
  <c r="C12" i="6"/>
  <c r="B12" i="6"/>
  <c r="C11" i="6"/>
  <c r="B11" i="6"/>
  <c r="C10" i="6"/>
  <c r="B10" i="6"/>
  <c r="C9" i="6"/>
  <c r="B9" i="6"/>
  <c r="C8" i="6"/>
  <c r="B8" i="6"/>
  <c r="C7" i="6"/>
  <c r="B7" i="6"/>
  <c r="C6" i="6"/>
  <c r="B6" i="6"/>
  <c r="C5" i="6"/>
  <c r="B5" i="6"/>
  <c r="C4" i="6"/>
  <c r="B4" i="6"/>
  <c r="C3" i="6"/>
  <c r="B3" i="6"/>
  <c r="H95" i="10" l="1"/>
  <c r="H94" i="10" s="1"/>
  <c r="J89" i="10"/>
  <c r="J81" i="10"/>
  <c r="J83" i="10" s="1"/>
  <c r="J84" i="10" s="1"/>
  <c r="H93" i="10"/>
  <c r="L90" i="10"/>
  <c r="L82" i="10"/>
  <c r="L63" i="10"/>
  <c r="K62" i="10"/>
  <c r="I83" i="10"/>
  <c r="H87" i="10"/>
  <c r="H86" i="10" s="1"/>
  <c r="G87" i="10"/>
  <c r="G86" i="10" s="1"/>
  <c r="N53" i="10"/>
  <c r="M49" i="10"/>
  <c r="M48" i="10" s="1"/>
  <c r="I91" i="10"/>
  <c r="I97" i="10"/>
  <c r="I98" i="10" s="1"/>
  <c r="H98" i="10"/>
  <c r="D3" i="6"/>
  <c r="D4" i="6"/>
  <c r="D5" i="6"/>
  <c r="D6" i="6"/>
  <c r="D7" i="6"/>
  <c r="D8" i="6"/>
  <c r="D9" i="6"/>
  <c r="D10" i="6"/>
  <c r="D11" i="6"/>
  <c r="D12" i="6"/>
  <c r="D13" i="6"/>
  <c r="D16" i="6"/>
  <c r="D17" i="6"/>
  <c r="D18" i="6"/>
  <c r="D19" i="6"/>
  <c r="D20" i="6"/>
  <c r="D21" i="6"/>
  <c r="D22" i="6"/>
  <c r="D23" i="6"/>
  <c r="D24" i="6"/>
  <c r="D25" i="6"/>
  <c r="D26" i="6"/>
  <c r="I84" i="10" l="1"/>
  <c r="I85" i="10"/>
  <c r="J85" i="10"/>
  <c r="K85" i="10"/>
  <c r="M82" i="10"/>
  <c r="M90" i="10"/>
  <c r="O53" i="10"/>
  <c r="N49" i="10"/>
  <c r="N48" i="10" s="1"/>
  <c r="K89" i="10"/>
  <c r="K81" i="10"/>
  <c r="K83" i="10" s="1"/>
  <c r="K84" i="10" s="1"/>
  <c r="J91" i="10"/>
  <c r="J97" i="10"/>
  <c r="I92" i="10"/>
  <c r="L62" i="10"/>
  <c r="M63" i="10"/>
  <c r="I93" i="10"/>
  <c r="B8" i="5"/>
  <c r="B8" i="1"/>
  <c r="I95" i="10" l="1"/>
  <c r="I94" i="10" s="1"/>
  <c r="K97" i="10"/>
  <c r="K98" i="10" s="1"/>
  <c r="K91" i="10"/>
  <c r="N63" i="10"/>
  <c r="M62" i="10"/>
  <c r="J98" i="10"/>
  <c r="N90" i="10"/>
  <c r="N82" i="10"/>
  <c r="J87" i="10"/>
  <c r="J86" i="10" s="1"/>
  <c r="K87" i="10"/>
  <c r="K86" i="10" s="1"/>
  <c r="I87" i="10"/>
  <c r="I86" i="10" s="1"/>
  <c r="L89" i="10"/>
  <c r="L81" i="10"/>
  <c r="L83" i="10" s="1"/>
  <c r="J92" i="10"/>
  <c r="J93" i="10"/>
  <c r="P53" i="10"/>
  <c r="O49" i="10"/>
  <c r="O48" i="10" s="1"/>
  <c r="M14" i="1"/>
  <c r="M15" i="1"/>
  <c r="M16" i="1"/>
  <c r="M17" i="1"/>
  <c r="M18" i="1"/>
  <c r="M19" i="1"/>
  <c r="M20" i="1"/>
  <c r="M21" i="1"/>
  <c r="M22" i="1"/>
  <c r="M23" i="1"/>
  <c r="M24" i="1"/>
  <c r="M25" i="1"/>
  <c r="M26" i="1"/>
  <c r="M27" i="1"/>
  <c r="M13" i="1"/>
  <c r="D26" i="2"/>
  <c r="B14" i="6" s="1"/>
  <c r="G13" i="2"/>
  <c r="I13" i="2" s="1"/>
  <c r="G14" i="2"/>
  <c r="I14" i="2" s="1"/>
  <c r="J14" i="2" s="1"/>
  <c r="G15" i="2"/>
  <c r="I15" i="2" s="1"/>
  <c r="J15" i="2" s="1"/>
  <c r="G16" i="2"/>
  <c r="I16" i="2" s="1"/>
  <c r="J16" i="2" s="1"/>
  <c r="G17" i="2"/>
  <c r="I17" i="2" s="1"/>
  <c r="J17" i="2" s="1"/>
  <c r="G18" i="2"/>
  <c r="I18" i="2" s="1"/>
  <c r="J18" i="2" s="1"/>
  <c r="G19" i="2"/>
  <c r="I19" i="2" s="1"/>
  <c r="J19" i="2" s="1"/>
  <c r="G20" i="2"/>
  <c r="I20" i="2" s="1"/>
  <c r="J20" i="2" s="1"/>
  <c r="G21" i="2"/>
  <c r="I21" i="2" s="1"/>
  <c r="J21" i="2" s="1"/>
  <c r="G22" i="2"/>
  <c r="I22" i="2" s="1"/>
  <c r="J22" i="2" s="1"/>
  <c r="G23" i="2"/>
  <c r="I23" i="2" s="1"/>
  <c r="J23" i="2" s="1"/>
  <c r="G24" i="2"/>
  <c r="I24" i="2" s="1"/>
  <c r="J24" i="2" s="1"/>
  <c r="G25" i="2"/>
  <c r="I25" i="2" s="1"/>
  <c r="J25" i="2" s="1"/>
  <c r="I25" i="1"/>
  <c r="J27" i="1"/>
  <c r="L15" i="1"/>
  <c r="L16" i="1"/>
  <c r="L17" i="1"/>
  <c r="L18" i="1"/>
  <c r="L19" i="1"/>
  <c r="L20" i="1"/>
  <c r="L21" i="1"/>
  <c r="L22" i="1"/>
  <c r="L23" i="1"/>
  <c r="L24" i="1"/>
  <c r="L25" i="1"/>
  <c r="L26" i="1"/>
  <c r="L27" i="1"/>
  <c r="L14" i="1"/>
  <c r="L13" i="1"/>
  <c r="D28" i="1"/>
  <c r="C14" i="6" s="1"/>
  <c r="O63" i="10" l="1"/>
  <c r="N62" i="10"/>
  <c r="O90" i="10"/>
  <c r="O82" i="10"/>
  <c r="L84" i="10"/>
  <c r="K92" i="10"/>
  <c r="K95" i="10" s="1"/>
  <c r="K94" i="10" s="1"/>
  <c r="K93" i="10"/>
  <c r="J95" i="10"/>
  <c r="J94" i="10" s="1"/>
  <c r="P49" i="10"/>
  <c r="P48" i="10" s="1"/>
  <c r="Q53" i="10"/>
  <c r="L91" i="10"/>
  <c r="L97" i="10"/>
  <c r="L98" i="10" s="1"/>
  <c r="L85" i="10"/>
  <c r="M89" i="10"/>
  <c r="M81" i="10"/>
  <c r="M83" i="10" s="1"/>
  <c r="J23" i="1"/>
  <c r="I23" i="1"/>
  <c r="J19" i="1"/>
  <c r="I19" i="1"/>
  <c r="J26" i="1"/>
  <c r="I26" i="1"/>
  <c r="J22" i="1"/>
  <c r="I22" i="1"/>
  <c r="I18" i="1"/>
  <c r="J21" i="1"/>
  <c r="I21" i="1"/>
  <c r="J17" i="1"/>
  <c r="I17" i="1"/>
  <c r="J25" i="1"/>
  <c r="J24" i="1"/>
  <c r="I24" i="1"/>
  <c r="J20" i="1"/>
  <c r="I20" i="1"/>
  <c r="J13" i="2"/>
  <c r="I26" i="2"/>
  <c r="B5" i="2" s="1"/>
  <c r="J12" i="2"/>
  <c r="D14" i="6"/>
  <c r="J16" i="1"/>
  <c r="B9" i="2"/>
  <c r="G26" i="2"/>
  <c r="G28" i="1"/>
  <c r="C27" i="6" s="1"/>
  <c r="L28" i="1"/>
  <c r="K28" i="1" s="1"/>
  <c r="M28" i="1"/>
  <c r="Q49" i="10" l="1"/>
  <c r="Q48" i="10" s="1"/>
  <c r="R53" i="10"/>
  <c r="P63" i="10"/>
  <c r="O62" i="10"/>
  <c r="P82" i="10"/>
  <c r="P90" i="10"/>
  <c r="L87" i="10"/>
  <c r="L86" i="10" s="1"/>
  <c r="M87" i="10"/>
  <c r="M86" i="10" s="1"/>
  <c r="M84" i="10"/>
  <c r="M85" i="10"/>
  <c r="M91" i="10"/>
  <c r="M97" i="10"/>
  <c r="M98" i="10" s="1"/>
  <c r="L92" i="10"/>
  <c r="L95" i="10" s="1"/>
  <c r="L94" i="10" s="1"/>
  <c r="L93" i="10"/>
  <c r="N81" i="10"/>
  <c r="N83" i="10" s="1"/>
  <c r="N89" i="10"/>
  <c r="J13" i="1"/>
  <c r="I28" i="1"/>
  <c r="B9" i="1"/>
  <c r="B9" i="5"/>
  <c r="B5" i="1"/>
  <c r="B5" i="5"/>
  <c r="B27" i="6"/>
  <c r="D27" i="6" s="1"/>
  <c r="J26" i="2"/>
  <c r="N84" i="10" l="1"/>
  <c r="N87" i="10" s="1"/>
  <c r="N86" i="10" s="1"/>
  <c r="N85" i="10"/>
  <c r="M92" i="10"/>
  <c r="M95" i="10" s="1"/>
  <c r="M94" i="10" s="1"/>
  <c r="M93" i="10"/>
  <c r="S53" i="10"/>
  <c r="R49" i="10"/>
  <c r="R48" i="10" s="1"/>
  <c r="Q90" i="10"/>
  <c r="Q82" i="10"/>
  <c r="O81" i="10"/>
  <c r="O83" i="10" s="1"/>
  <c r="O89" i="10"/>
  <c r="N97" i="10"/>
  <c r="N98" i="10" s="1"/>
  <c r="N91" i="10"/>
  <c r="P62" i="10"/>
  <c r="Q63" i="10"/>
  <c r="J28" i="1"/>
  <c r="Q62" i="10" l="1"/>
  <c r="R63" i="10"/>
  <c r="O97" i="10"/>
  <c r="O98" i="10" s="1"/>
  <c r="O91" i="10"/>
  <c r="R90" i="10"/>
  <c r="R82" i="10"/>
  <c r="P89" i="10"/>
  <c r="P81" i="10"/>
  <c r="P83" i="10" s="1"/>
  <c r="O84" i="10"/>
  <c r="O87" i="10" s="1"/>
  <c r="O86" i="10" s="1"/>
  <c r="O85" i="10"/>
  <c r="T53" i="10"/>
  <c r="S49" i="10"/>
  <c r="S48" i="10" s="1"/>
  <c r="N92" i="10"/>
  <c r="N95" i="10" s="1"/>
  <c r="N94" i="10" s="1"/>
  <c r="N93" i="10"/>
  <c r="S63" i="10" l="1"/>
  <c r="R62" i="10"/>
  <c r="Q89" i="10"/>
  <c r="Q81" i="10"/>
  <c r="Q83" i="10" s="1"/>
  <c r="S90" i="10"/>
  <c r="S82" i="10"/>
  <c r="P84" i="10"/>
  <c r="P87" i="10" s="1"/>
  <c r="P86" i="10" s="1"/>
  <c r="P85" i="10"/>
  <c r="O92" i="10"/>
  <c r="O95" i="10" s="1"/>
  <c r="O94" i="10" s="1"/>
  <c r="O93" i="10"/>
  <c r="U53" i="10"/>
  <c r="T49" i="10"/>
  <c r="T48" i="10" s="1"/>
  <c r="P91" i="10"/>
  <c r="P97" i="10"/>
  <c r="P98" i="10" s="1"/>
  <c r="R89" i="10" l="1"/>
  <c r="R81" i="10"/>
  <c r="R83" i="10" s="1"/>
  <c r="P92" i="10"/>
  <c r="P95" i="10" s="1"/>
  <c r="P94" i="10" s="1"/>
  <c r="P93" i="10"/>
  <c r="T63" i="10"/>
  <c r="S62" i="10"/>
  <c r="T90" i="10"/>
  <c r="T82" i="10"/>
  <c r="Q84" i="10"/>
  <c r="Q87" i="10" s="1"/>
  <c r="Q86" i="10" s="1"/>
  <c r="Q85" i="10"/>
  <c r="V53" i="10"/>
  <c r="U49" i="10"/>
  <c r="U48" i="10" s="1"/>
  <c r="Q91" i="10"/>
  <c r="Q97" i="10"/>
  <c r="Q98" i="10" s="1"/>
  <c r="S81" i="10" l="1"/>
  <c r="S83" i="10" s="1"/>
  <c r="S89" i="10"/>
  <c r="R84" i="10"/>
  <c r="R87" i="10" s="1"/>
  <c r="R86" i="10" s="1"/>
  <c r="R85" i="10"/>
  <c r="Q92" i="10"/>
  <c r="Q95" i="10" s="1"/>
  <c r="Q94" i="10" s="1"/>
  <c r="Q93" i="10"/>
  <c r="T62" i="10"/>
  <c r="U63" i="10"/>
  <c r="R97" i="10"/>
  <c r="R98" i="10" s="1"/>
  <c r="R91" i="10"/>
  <c r="U90" i="10"/>
  <c r="U82" i="10"/>
  <c r="W53" i="10"/>
  <c r="W49" i="10" s="1"/>
  <c r="W48" i="10" s="1"/>
  <c r="V49" i="10"/>
  <c r="V48" i="10" s="1"/>
  <c r="V90" i="10" l="1"/>
  <c r="X90" i="10" s="1"/>
  <c r="V82" i="10"/>
  <c r="X82" i="10" s="1"/>
  <c r="X48" i="10"/>
  <c r="R92" i="10"/>
  <c r="R95" i="10" s="1"/>
  <c r="R94" i="10" s="1"/>
  <c r="R93" i="10"/>
  <c r="S97" i="10"/>
  <c r="S98" i="10" s="1"/>
  <c r="S91" i="10"/>
  <c r="W90" i="10"/>
  <c r="W82" i="10"/>
  <c r="S84" i="10"/>
  <c r="S87" i="10" s="1"/>
  <c r="S86" i="10" s="1"/>
  <c r="S85" i="10"/>
  <c r="V63" i="10"/>
  <c r="U62" i="10"/>
  <c r="T89" i="10"/>
  <c r="T81" i="10"/>
  <c r="T83" i="10" s="1"/>
  <c r="T91" i="10" l="1"/>
  <c r="T97" i="10"/>
  <c r="T98" i="10" s="1"/>
  <c r="U89" i="10"/>
  <c r="U81" i="10"/>
  <c r="U83" i="10" s="1"/>
  <c r="W63" i="10"/>
  <c r="W62" i="10" s="1"/>
  <c r="V62" i="10"/>
  <c r="T84" i="10"/>
  <c r="T87" i="10" s="1"/>
  <c r="T86" i="10" s="1"/>
  <c r="T85" i="10"/>
  <c r="S92" i="10"/>
  <c r="S95" i="10" s="1"/>
  <c r="S94" i="10" s="1"/>
  <c r="S93" i="10"/>
  <c r="W81" i="10" l="1"/>
  <c r="W83" i="10" s="1"/>
  <c r="W89" i="10"/>
  <c r="X62" i="10"/>
  <c r="T92" i="10"/>
  <c r="T95" i="10" s="1"/>
  <c r="T94" i="10" s="1"/>
  <c r="T93" i="10"/>
  <c r="U84" i="10"/>
  <c r="U87" i="10" s="1"/>
  <c r="U86" i="10" s="1"/>
  <c r="U85" i="10"/>
  <c r="U91" i="10"/>
  <c r="U97" i="10"/>
  <c r="U98" i="10" s="1"/>
  <c r="V81" i="10"/>
  <c r="V89" i="10"/>
  <c r="V83" i="10" l="1"/>
  <c r="X81" i="10"/>
  <c r="W97" i="10"/>
  <c r="W91" i="10"/>
  <c r="U92" i="10"/>
  <c r="U95" i="10" s="1"/>
  <c r="U94" i="10" s="1"/>
  <c r="U93" i="10"/>
  <c r="V97" i="10"/>
  <c r="V98" i="10" s="1"/>
  <c r="V91" i="10"/>
  <c r="X89" i="10"/>
  <c r="W84" i="10"/>
  <c r="W85" i="10"/>
  <c r="V92" i="10" l="1"/>
  <c r="V93" i="10"/>
  <c r="X91" i="10"/>
  <c r="W92" i="10"/>
  <c r="W95" i="10" s="1"/>
  <c r="W94" i="10" s="1"/>
  <c r="W93" i="10"/>
  <c r="W98" i="10"/>
  <c r="X97" i="10"/>
  <c r="V84" i="10"/>
  <c r="V85" i="10"/>
  <c r="X83" i="10"/>
  <c r="V95" i="10" l="1"/>
  <c r="V94" i="10" s="1"/>
  <c r="X92" i="10"/>
  <c r="X84" i="10"/>
  <c r="V87" i="10"/>
  <c r="V86" i="10" s="1"/>
  <c r="W87" i="10"/>
  <c r="W86" i="10" s="1"/>
  <c r="X94" i="10"/>
  <c r="X86" i="10" l="1"/>
</calcChain>
</file>

<file path=xl/comments1.xml><?xml version="1.0" encoding="utf-8"?>
<comments xmlns="http://schemas.openxmlformats.org/spreadsheetml/2006/main">
  <authors>
    <author>HENRY Laurianne</author>
  </authors>
  <commentList>
    <comment ref="B74" authorId="0">
      <text>
        <r>
          <rPr>
            <b/>
            <sz val="9"/>
            <color indexed="81"/>
            <rFont val="Tahoma"/>
            <family val="2"/>
          </rPr>
          <t>ADEME :</t>
        </r>
        <r>
          <rPr>
            <sz val="9"/>
            <color indexed="81"/>
            <rFont val="Tahoma"/>
            <family val="2"/>
          </rPr>
          <t xml:space="preserve">
A détailler dans le formulaire de demande de subventions</t>
        </r>
      </text>
    </comment>
  </commentList>
</comments>
</file>

<file path=xl/sharedStrings.xml><?xml version="1.0" encoding="utf-8"?>
<sst xmlns="http://schemas.openxmlformats.org/spreadsheetml/2006/main" count="336" uniqueCount="245">
  <si>
    <t>Nature combustible</t>
  </si>
  <si>
    <t>Tonnage</t>
  </si>
  <si>
    <t>Plaquettes forestières (référentiel 2008 - 1A - PF)</t>
  </si>
  <si>
    <t>Centre</t>
  </si>
  <si>
    <t>Connexes des Industries du Bois (référentiel 2008 - 2 - CIB)</t>
  </si>
  <si>
    <t>Produits bois en fin de vie (référentiel 2008 - 3A - PBFV)</t>
  </si>
  <si>
    <t>Fournisseur</t>
  </si>
  <si>
    <t>Mode d'emploi</t>
  </si>
  <si>
    <t>MWh</t>
  </si>
  <si>
    <t>MWh (%)</t>
  </si>
  <si>
    <t>Alsace</t>
  </si>
  <si>
    <t>Régions</t>
  </si>
  <si>
    <t>Aquitaine</t>
  </si>
  <si>
    <t>Auvergne</t>
  </si>
  <si>
    <t>Bourgogne</t>
  </si>
  <si>
    <t>Bretagne</t>
  </si>
  <si>
    <t>Corse</t>
  </si>
  <si>
    <t>Limousin</t>
  </si>
  <si>
    <t>Lorraine</t>
  </si>
  <si>
    <t>Picardie</t>
  </si>
  <si>
    <t>Hors France</t>
  </si>
  <si>
    <t>Plaquettes forestières (référentiel 2008 - 1B - PF)</t>
  </si>
  <si>
    <t>Produits bois en fin de vie (référentiel 2008  - 3B - PBFV)</t>
  </si>
  <si>
    <t>Déchets de bois traités et souillés</t>
  </si>
  <si>
    <t xml:space="preserve">Autres </t>
  </si>
  <si>
    <t>Sous-produits industriels</t>
  </si>
  <si>
    <t>Sous-produits agricoles</t>
  </si>
  <si>
    <t>Biogaz</t>
  </si>
  <si>
    <t>Basse-Normandie</t>
  </si>
  <si>
    <t>Champagne-Ardennes</t>
  </si>
  <si>
    <t>Franche-Comté</t>
  </si>
  <si>
    <t>Haute-Normandie</t>
  </si>
  <si>
    <t>Ile-de-France</t>
  </si>
  <si>
    <t>Languedoc-Roussillon</t>
  </si>
  <si>
    <t>Midi-Pyrénées</t>
  </si>
  <si>
    <t>Nord-Pas-de-Calais</t>
  </si>
  <si>
    <t>Pays-de-la-Loire</t>
  </si>
  <si>
    <t>Poitou-Charentes</t>
  </si>
  <si>
    <t>Provence-Alpes-Côte d'Azur</t>
  </si>
  <si>
    <t>Rhône-Alpes</t>
  </si>
  <si>
    <t>Départements-et-régions-d-outre-mer</t>
  </si>
  <si>
    <t>Combustibles par grande catégorie</t>
  </si>
  <si>
    <t>TOTAL</t>
  </si>
  <si>
    <t>Précision libre sur le combustible</t>
  </si>
  <si>
    <t>Remplir toutes les cases en bleu (exclusivement)</t>
  </si>
  <si>
    <t>Région d'origine du combustible</t>
  </si>
  <si>
    <t>Tonnes de plaquettes forestières PEFC/FSC</t>
  </si>
  <si>
    <t>Granulés</t>
  </si>
  <si>
    <t>Sciures, écorces, chutes et purges…</t>
  </si>
  <si>
    <t xml:space="preserve">Prévoir une  ligne par région et par nature de combustible </t>
  </si>
  <si>
    <t>En cas de difficulté à classer le combustible, se référer à la feuille Nature du combustible</t>
  </si>
  <si>
    <t>Classification des combustibles</t>
  </si>
  <si>
    <t>Définition</t>
  </si>
  <si>
    <t>Produits en fin de vie utilisables en ICPE 2910A</t>
  </si>
  <si>
    <t>Produits en fin de vie utilisables en ICPE 2910B</t>
  </si>
  <si>
    <t>Déchets bois utilisables en ICPE 2770 et 2771</t>
  </si>
  <si>
    <t>Plaquettes issues de forêts ou de TCR Forestier</t>
  </si>
  <si>
    <t xml:space="preserve">Plaquettes hors forêt : haies, bois d'élagage, refus de criblage, TCR non forestier et TTCR </t>
  </si>
  <si>
    <r>
      <t xml:space="preserve">Utiliser les </t>
    </r>
    <r>
      <rPr>
        <b/>
        <sz val="11"/>
        <color theme="1"/>
        <rFont val="Calibri"/>
        <family val="2"/>
        <scheme val="minor"/>
      </rPr>
      <t xml:space="preserve">menus déroulants </t>
    </r>
    <r>
      <rPr>
        <sz val="11"/>
        <color theme="1"/>
        <rFont val="Calibri"/>
        <family val="2"/>
        <scheme val="minor"/>
      </rPr>
      <t xml:space="preserve">pour choisir la nature du combustible et la région - s'ils ne fonctionnent pas, utiliser </t>
    </r>
    <r>
      <rPr>
        <b/>
        <sz val="11"/>
        <color theme="1"/>
        <rFont val="Calibri"/>
        <family val="2"/>
        <scheme val="minor"/>
      </rPr>
      <t>exclusivement</t>
    </r>
    <r>
      <rPr>
        <sz val="11"/>
        <color theme="1"/>
        <rFont val="Calibri"/>
        <family val="2"/>
        <scheme val="minor"/>
      </rPr>
      <t xml:space="preserve"> les catégories de la feuille Données</t>
    </r>
  </si>
  <si>
    <r>
      <t xml:space="preserve">Utiliser les menus déroulants pour choisir la nature de combustible - s'ils ne fonctionnent pas, utiliser </t>
    </r>
    <r>
      <rPr>
        <b/>
        <sz val="11"/>
        <color theme="1"/>
        <rFont val="Calibri"/>
        <family val="2"/>
        <scheme val="minor"/>
      </rPr>
      <t>exclusivement</t>
    </r>
    <r>
      <rPr>
        <sz val="11"/>
        <color theme="1"/>
        <rFont val="Calibri"/>
        <family val="2"/>
        <scheme val="minor"/>
      </rPr>
      <t xml:space="preserve"> les catégories de la feuille Données</t>
    </r>
  </si>
  <si>
    <t>Part des besoins couvert par le plan d'approvisionnement</t>
  </si>
  <si>
    <t xml:space="preserve">Taux de cendres </t>
  </si>
  <si>
    <t>Fournisseurs</t>
  </si>
  <si>
    <t>Existe-t-il un contrat signé ? (O/N)</t>
  </si>
  <si>
    <t>Le fournisseur s'engage-t-il sur une quantité spécifique par type de combustible?</t>
  </si>
  <si>
    <t xml:space="preserve">Les régions de provenance par type de combustibles sont elles précisées dans le contrat ? </t>
  </si>
  <si>
    <t>Le fournisseur s'engage-t-il sur un prix?</t>
  </si>
  <si>
    <t xml:space="preserve">Des clauses de révision des prix sont-elles annexées à l'engagement? </t>
  </si>
  <si>
    <t>Pour quelle durée le fournisseur s'engage sur un prix et sur une quantité (années)?</t>
  </si>
  <si>
    <t>Le fournisseur s'engage-t-il sur l'humidité ou le PCI ?</t>
  </si>
  <si>
    <t>Le fournisseur s'engage-t-il sur la granulométrie?</t>
  </si>
  <si>
    <t xml:space="preserve">Des procédures de contrôle de la qualité du combustible sont-elles envisagées? </t>
  </si>
  <si>
    <t>Type de certification forestière (PEFC, FSC, Aucune)</t>
  </si>
  <si>
    <t>Le fournisseur est-il en mesure d'assurer une tracabilité geographique du combustible ?</t>
  </si>
  <si>
    <t>Le fournisseur fait-il partie d'une structure d'approvisionnement? Si oui, combien d'entreprises partenaires?</t>
  </si>
  <si>
    <t>Nombre de salariés présents dans l'entreprise</t>
  </si>
  <si>
    <t>Depuis combien d'années le fournisseur est-il présent dans le bassin d'approvisionnement?</t>
  </si>
  <si>
    <t>Le fournisseur s'engage-t-il sur la reprise des cendres?</t>
  </si>
  <si>
    <t>Quel est le mode de transport pour la mobilisation de la ressource (ex : rail, route..)?</t>
  </si>
  <si>
    <t>Quelle est la distance moyenne parcourue par le mode de transport (km)?</t>
  </si>
  <si>
    <t>Le fournisseur prévoit-il des investissements en lien avec le projet, si oui lesquels ?</t>
  </si>
  <si>
    <t>Montant des investissements</t>
  </si>
  <si>
    <t>Année des investissements</t>
  </si>
  <si>
    <t>Le fournisseur prévoit-il des embauches supplémentaires ETP ?</t>
  </si>
  <si>
    <t>Besoins énergétiques du projet (MWh sortie chaudière)</t>
  </si>
  <si>
    <t>Valorisation des cendres est envisagée ? (liste)</t>
  </si>
  <si>
    <t>Taux de plaquettes certifiées FSC/PEFC</t>
  </si>
  <si>
    <t xml:space="preserve">Taux régional minimum PEFC/FSC </t>
  </si>
  <si>
    <t>Quantité de cendres produite annuellement (tonnes)?</t>
  </si>
  <si>
    <t>Epandage en forêt</t>
  </si>
  <si>
    <t>Epandage agricole</t>
  </si>
  <si>
    <t>Co-compostage</t>
  </si>
  <si>
    <t>Aucune</t>
  </si>
  <si>
    <t>Autres : préciser</t>
  </si>
  <si>
    <t>Cendres</t>
  </si>
  <si>
    <t>Nom  et ville du projet</t>
  </si>
  <si>
    <t>Vérification tonnage Fournisseur = tonnage aire d'approvisionnement</t>
  </si>
  <si>
    <t>Oui / Non</t>
  </si>
  <si>
    <t>Aire d'approvisionnement</t>
  </si>
  <si>
    <t>Aire</t>
  </si>
  <si>
    <t>Vérification</t>
  </si>
  <si>
    <t>Total</t>
  </si>
  <si>
    <t>Vérification données Onglet Fournisseur / Aire Appro</t>
  </si>
  <si>
    <t>PCI (kWh/t)</t>
  </si>
  <si>
    <t>MWh biomasse</t>
  </si>
  <si>
    <t>% de biomasse (à compléter si le combustible n'est pas 100% biomasse)</t>
  </si>
  <si>
    <t>Autoconsommation (Oui/ Non)</t>
  </si>
  <si>
    <t>Oui</t>
  </si>
  <si>
    <t>Non</t>
  </si>
  <si>
    <t>-</t>
  </si>
  <si>
    <t>Tout combustible</t>
  </si>
  <si>
    <t xml:space="preserve">A titre d'information, répartition approximative du combustible par département </t>
  </si>
  <si>
    <t>Prévoir une  ligne par fournisseur et par nature de combustible , distinguer l'autoconsommation</t>
  </si>
  <si>
    <t xml:space="preserve"> </t>
  </si>
  <si>
    <r>
      <t xml:space="preserve">Utiliser les </t>
    </r>
    <r>
      <rPr>
        <b/>
        <sz val="11"/>
        <color theme="1"/>
        <rFont val="Calibri"/>
        <family val="2"/>
        <scheme val="minor"/>
      </rPr>
      <t xml:space="preserve">menus déroulants </t>
    </r>
    <r>
      <rPr>
        <sz val="11"/>
        <color theme="1"/>
        <rFont val="Calibri"/>
        <family val="2"/>
        <scheme val="minor"/>
      </rPr>
      <t xml:space="preserve">pour choisir la réponse (Oui, Non) lorsqu'ils existent. </t>
    </r>
  </si>
  <si>
    <t>Si le combustible choisi n'est pas 100% Biomasse, préciser le % de Biomasse</t>
  </si>
  <si>
    <t xml:space="preserve">Tonnage / an </t>
  </si>
  <si>
    <t>MWh biomasse (%)</t>
  </si>
  <si>
    <t>Certification minimum</t>
  </si>
  <si>
    <t>Distinguer l'autoconsommation éventuelle (menu déroulant ou Oui/Non)</t>
  </si>
  <si>
    <t>Quelle est la quantité approvisionnée par ce fournisseur pour d'autres projets (MWh PCI)?</t>
  </si>
  <si>
    <t>à préciser : Boues de STEP, Farines animales…</t>
  </si>
  <si>
    <t>Quel  stock détient le fournisseur (tonnes) ?</t>
  </si>
  <si>
    <t>Le fournisseur intervient-il dans des zones spécifiques de prélèvement faisant l'objet d'une politique de mobilisation des bois  (Dynamic Bois, PAT, PDM, Charte Forestière,etc.</t>
  </si>
  <si>
    <t>La structure d'approvisionnement est-elle dotée d'un système de management de la qualité et/ou de l'environnement (ex : ISO)? (facultatif)</t>
  </si>
  <si>
    <t>Description complémentaire (équipements, plateformes, procédures de contrôle et de traçabilité, logistique, implication filière, etc.)</t>
  </si>
  <si>
    <t>Pour les projets ayant pour activité la production de granulés, l'ensemble du plan d'approvisonnement (thermique + process) doit être présenté en distinguant feuillus et résineux</t>
  </si>
  <si>
    <t>statistiques PEFC au 31/03/2016</t>
  </si>
  <si>
    <t>Pour la plaquette forestière, si le fournisseur n’est ni gestionnaire, ni propriétaire forestier et ne contracte pas lui-même directement avec eux,  détailler la liste des noms et qualités des fournisseurs de rang supérieur ainsi que les quantités associées,</t>
  </si>
  <si>
    <t>Cultures énergétiques</t>
  </si>
  <si>
    <t>Miscanthus, Switchgrass, taillis très courtes rotation (TTCR), cultures intermédiaires à vocation énergétique (CIVE), …</t>
  </si>
  <si>
    <t>Coques de tournesol, Anas de lin, Issues de silo, Pailles, Sarments…</t>
  </si>
  <si>
    <t>Liqueurs noires, Refus de pulpeurs, Boues papetières, Marc de raisin, tourteau de pépin …</t>
  </si>
  <si>
    <t>Onglet à remplir que pour les projets supérieurs à 1000 tep/an consommant plus de 5000 tonnes de plaquettes forestières / an</t>
  </si>
  <si>
    <t xml:space="preserve">Description des actions et investissements du candidat (ou de ses fournisseurs) dans des projets de mobilisation de bois supplémentaires ou d’amélioration de la logistique d’exploitation forestière couvrant tout ou partie du bassin d’approvisionnement (actions d’animation, chantiers pilotes, mécanisation de la récolte feuillue, optimisation du matériel et de la logistique…) </t>
  </si>
  <si>
    <t>Identification des usages concurrents dans la zone d'approvisionnement
Justification si utilisation d'une ressource déjà affectée à un autre usage</t>
  </si>
  <si>
    <t>Description Fournisseur</t>
  </si>
  <si>
    <t>Engagements Fournisseur</t>
  </si>
  <si>
    <t>Besoins énergétiques du projet (MWh/an sortie chaudière)</t>
  </si>
  <si>
    <t>MWh/an</t>
  </si>
  <si>
    <t>MWh biomasse/an</t>
  </si>
  <si>
    <t xml:space="preserve">COMPTE D'EXPLOITATION - OPERATION : </t>
  </si>
  <si>
    <t>Cellules en jaune à compléter</t>
  </si>
  <si>
    <t>Besoins et Bilan Energétique projet (après opération)</t>
  </si>
  <si>
    <t>Total MWh/an utiles vendus</t>
  </si>
  <si>
    <t xml:space="preserve">Date de Valeur : </t>
  </si>
  <si>
    <t>MWh/an vendus extension seule</t>
  </si>
  <si>
    <t>Total kW souscrits</t>
  </si>
  <si>
    <t>r1</t>
  </si>
  <si>
    <t>€ HT / MWh ss-station</t>
  </si>
  <si>
    <t>kW souscrits extension seule</t>
  </si>
  <si>
    <t>r21</t>
  </si>
  <si>
    <t>€ HT / kW souscrits</t>
  </si>
  <si>
    <t>MWh/an total Sortie Chaufferie</t>
  </si>
  <si>
    <t>r22</t>
  </si>
  <si>
    <t>tep/an total Sortie Chaufferie</t>
  </si>
  <si>
    <t>MWh/an EnR&amp;R</t>
  </si>
  <si>
    <t>r23</t>
  </si>
  <si>
    <t>MWh/an Géothermie</t>
  </si>
  <si>
    <t>r24</t>
  </si>
  <si>
    <t>MWh/an Biomasse</t>
  </si>
  <si>
    <t>r25</t>
  </si>
  <si>
    <t>MWh/an Chaleur fatale</t>
  </si>
  <si>
    <t>MWh/an PAC</t>
  </si>
  <si>
    <t>MWh/an cogé sortie chaufferie</t>
  </si>
  <si>
    <t>Droit de raccordements</t>
  </si>
  <si>
    <t>€ HT/ kW souscrits</t>
  </si>
  <si>
    <t>MWh/an Gaz sortie chaufferie</t>
  </si>
  <si>
    <t>Conso élec chaufferie (MWh/an)</t>
  </si>
  <si>
    <t>Conso élec géothermie (MWh/an)</t>
  </si>
  <si>
    <t>Conso élec PAC (MWh/an)</t>
  </si>
  <si>
    <t>Besoins et Bilan Energétique Actuel (avant opération)</t>
  </si>
  <si>
    <t>MWh/an utiles vendus</t>
  </si>
  <si>
    <t>Montant des subvention demandées</t>
  </si>
  <si>
    <t>kW souscrits</t>
  </si>
  <si>
    <t>Vérification des critères d'éligibilité FC</t>
  </si>
  <si>
    <t>Taux d'EnR&amp;R global</t>
  </si>
  <si>
    <t>Taux d'EnR&amp;R exetension seule</t>
  </si>
  <si>
    <t>Logueur réseau total (ml)</t>
  </si>
  <si>
    <t>Longueur extension (ml)</t>
  </si>
  <si>
    <t>Densité réseau globale (MWh/an/ml)</t>
  </si>
  <si>
    <t>Densité extension (MWh/an/ml)</t>
  </si>
  <si>
    <t>Année</t>
  </si>
  <si>
    <t>Donnéesà renseigner en € constant à la date de valeur indiquée en haut du formulaire</t>
  </si>
  <si>
    <t>Charges d'exploitation globale</t>
  </si>
  <si>
    <t>Charges (k€/an)</t>
  </si>
  <si>
    <t>P1 (énergie)</t>
  </si>
  <si>
    <t>Combustible biomasse</t>
  </si>
  <si>
    <t>Elec chaufferie bois</t>
  </si>
  <si>
    <t>Elec Géothermie</t>
  </si>
  <si>
    <t>Elec PAC</t>
  </si>
  <si>
    <t>Elec récup chaleur fatale</t>
  </si>
  <si>
    <t>Elec Appoint</t>
  </si>
  <si>
    <t>P1 gaz cogé</t>
  </si>
  <si>
    <t>P1 gaz Appoint</t>
  </si>
  <si>
    <t>Autre …</t>
  </si>
  <si>
    <t>P2 (entretien - maintenance y compris charges salariales et redevances Délégant)</t>
  </si>
  <si>
    <t>P3 (Gros entretien - Renouvellement)</t>
  </si>
  <si>
    <t>Recettes globale</t>
  </si>
  <si>
    <t>Chiffres d'affaires (k€/an)</t>
  </si>
  <si>
    <t>R1 (Vente Chaleur)</t>
  </si>
  <si>
    <r>
      <t>R2</t>
    </r>
    <r>
      <rPr>
        <sz val="7"/>
        <rFont val="Arial"/>
        <family val="2"/>
      </rPr>
      <t xml:space="preserve"> (Abonnement, somme des R2X ci-dessous)</t>
    </r>
  </si>
  <si>
    <t>dont R21</t>
  </si>
  <si>
    <t>dont R22</t>
  </si>
  <si>
    <t>dont R23</t>
  </si>
  <si>
    <t>dont R24</t>
  </si>
  <si>
    <t>dont R25(sub)</t>
  </si>
  <si>
    <t>Droits de raccordements</t>
  </si>
  <si>
    <t>Recettes cogénération</t>
  </si>
  <si>
    <t>Charges financières</t>
  </si>
  <si>
    <t>Amortissements nouvelle opération</t>
  </si>
  <si>
    <t>Amortissements restant en cours (Investissements diminués des subventions publiques ayant été obtenues)</t>
  </si>
  <si>
    <t>Investissement production (k€)</t>
  </si>
  <si>
    <t>Investissement réseau (k€)</t>
  </si>
  <si>
    <t>Subventions (k€)</t>
  </si>
  <si>
    <t>SANS SUBVENTION</t>
  </si>
  <si>
    <t>Flux Entrant (R1+R2) + DR + Cogé</t>
  </si>
  <si>
    <t>Flux sortant (Charges)</t>
  </si>
  <si>
    <t>Flux de trésorerie non actualisé</t>
  </si>
  <si>
    <t>Flux de trésorerie Actualisé</t>
  </si>
  <si>
    <t>Taux de rentabilité (TRI) en %</t>
  </si>
  <si>
    <t>Temps de retour (année)</t>
  </si>
  <si>
    <t>Valeur Actuelle Nette</t>
  </si>
  <si>
    <t>AVEC SUBVENTION</t>
  </si>
  <si>
    <t>Marge d'exploitation totale (Calcul selon Règlement Européen)</t>
  </si>
  <si>
    <t>Marge d'exploitation réseau (Calcul selon Règlement Européen)</t>
  </si>
  <si>
    <t>Taux d'intérêt banque</t>
  </si>
  <si>
    <t>Années amortissement (ans)</t>
  </si>
  <si>
    <t>Taux d'actualisation</t>
  </si>
  <si>
    <t>PRIX DE LA CHALEUR 
POUR LES ABONNES</t>
  </si>
  <si>
    <t>AVANT PROJET</t>
  </si>
  <si>
    <t>SANS 
SUBVENTION</t>
  </si>
  <si>
    <t>AVEC 
SUBVENTION</t>
  </si>
  <si>
    <t>Différence</t>
  </si>
  <si>
    <t>Ventes de chaleur en MWh</t>
  </si>
  <si>
    <t>R1 en €HT/MWh</t>
  </si>
  <si>
    <t>R2 en €HT/MWh</t>
  </si>
  <si>
    <t>R1 + R2 en €HT/MWh</t>
  </si>
  <si>
    <t>R1 + R2 en €TTC/MWh</t>
  </si>
  <si>
    <t>VERIFICATION DES INDICATEURS</t>
  </si>
  <si>
    <t>Projet</t>
  </si>
  <si>
    <t>Maxi</t>
  </si>
  <si>
    <t>VERIF</t>
  </si>
  <si>
    <t xml:space="preserve">Encadrement communautaire </t>
  </si>
  <si>
    <t>Aide au Réseau &lt; (Coûts admissibles - marge exploitation)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</si>
</sst>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 &quot;€&quot;"/>
    <numFmt numFmtId="165" formatCode="_-* #,##0\ _€_-;\-* #,##0\ _€_-;_-* &quot;-&quot;??\ _€_-;_-@_-"/>
    <numFmt numFmtId="166" formatCode="0.0%"/>
    <numFmt numFmtId="167" formatCode="#,##0_ ;\-#,##0\ "/>
  </numFmts>
  <fonts count="3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0"/>
      <name val="Calibri"/>
      <family val="2"/>
      <scheme val="minor"/>
    </font>
    <font>
      <sz val="10"/>
      <color theme="1"/>
      <name val="Calibri"/>
      <family val="2"/>
      <scheme val="minor"/>
    </font>
    <font>
      <sz val="12"/>
      <name val="Franklin Gothic Medium"/>
      <family val="2"/>
    </font>
    <font>
      <sz val="12"/>
      <color theme="1"/>
      <name val="Franklin Gothic Medium"/>
      <family val="2"/>
    </font>
    <font>
      <sz val="10"/>
      <name val="Franklin Gothic Medium"/>
      <family val="2"/>
    </font>
    <font>
      <sz val="10"/>
      <name val="Times New Roman"/>
      <family val="1"/>
    </font>
    <font>
      <sz val="11"/>
      <name val="Calibri"/>
      <family val="2"/>
      <scheme val="minor"/>
    </font>
    <font>
      <i/>
      <sz val="11"/>
      <color theme="1"/>
      <name val="Calibri"/>
      <family val="2"/>
      <scheme val="minor"/>
    </font>
    <font>
      <sz val="8"/>
      <name val="Calibri"/>
      <family val="2"/>
      <scheme val="minor"/>
    </font>
    <font>
      <sz val="10"/>
      <color theme="1"/>
      <name val="Franklin Gothic Medium"/>
      <family val="2"/>
    </font>
    <font>
      <b/>
      <i/>
      <sz val="11"/>
      <color theme="1"/>
      <name val="Calibri"/>
      <family val="2"/>
      <scheme val="minor"/>
    </font>
    <font>
      <b/>
      <sz val="14"/>
      <color theme="1"/>
      <name val="Calibri"/>
      <family val="2"/>
      <scheme val="minor"/>
    </font>
    <font>
      <sz val="14"/>
      <name val="Calibri"/>
      <family val="2"/>
      <scheme val="minor"/>
    </font>
    <font>
      <b/>
      <sz val="11"/>
      <color rgb="FFFF0000"/>
      <name val="Calibri"/>
      <family val="2"/>
      <scheme val="minor"/>
    </font>
    <font>
      <sz val="14"/>
      <color theme="1"/>
      <name val="Calibri"/>
      <family val="2"/>
      <scheme val="minor"/>
    </font>
    <font>
      <b/>
      <sz val="14"/>
      <name val="Calibri"/>
      <family val="2"/>
      <scheme val="minor"/>
    </font>
    <font>
      <sz val="18"/>
      <color rgb="FFFF0000"/>
      <name val="Calibri"/>
      <family val="2"/>
      <scheme val="minor"/>
    </font>
    <font>
      <sz val="10"/>
      <name val="Arial"/>
    </font>
    <font>
      <b/>
      <sz val="10"/>
      <name val="Arial"/>
      <family val="2"/>
    </font>
    <font>
      <b/>
      <sz val="12"/>
      <name val="Arial"/>
      <family val="2"/>
    </font>
    <font>
      <b/>
      <i/>
      <sz val="10"/>
      <name val="Arial"/>
      <family val="2"/>
    </font>
    <font>
      <sz val="10"/>
      <name val="Arial"/>
      <family val="2"/>
    </font>
    <font>
      <i/>
      <sz val="10"/>
      <name val="Arial"/>
      <family val="2"/>
    </font>
    <font>
      <sz val="7"/>
      <name val="Arial"/>
      <family val="2"/>
    </font>
    <font>
      <b/>
      <sz val="13"/>
      <name val="Arial"/>
      <family val="2"/>
    </font>
    <font>
      <sz val="9"/>
      <color indexed="81"/>
      <name val="Tahoma"/>
      <family val="2"/>
    </font>
    <font>
      <b/>
      <sz val="9"/>
      <color indexed="81"/>
      <name val="Tahoma"/>
      <family val="2"/>
    </font>
    <font>
      <i/>
      <u/>
      <sz val="10"/>
      <color theme="1" tint="0.34998626667073579"/>
      <name val="Arial"/>
      <family val="2"/>
    </font>
    <font>
      <i/>
      <sz val="10"/>
      <color rgb="FFFF0000"/>
      <name val="Arial"/>
      <family val="2"/>
    </font>
  </fonts>
  <fills count="18">
    <fill>
      <patternFill patternType="none"/>
    </fill>
    <fill>
      <patternFill patternType="gray125"/>
    </fill>
    <fill>
      <patternFill patternType="solid">
        <fgColor theme="4" tint="0.79998168889431442"/>
        <bgColor indexed="64"/>
      </patternFill>
    </fill>
    <fill>
      <patternFill patternType="solid">
        <fgColor rgb="FF66CCFF"/>
        <bgColor indexed="64"/>
      </patternFill>
    </fill>
    <fill>
      <patternFill patternType="solid">
        <fgColor theme="0"/>
        <bgColor indexed="64"/>
      </patternFill>
    </fill>
    <fill>
      <patternFill patternType="solid">
        <fgColor rgb="FFFF66CC"/>
        <bgColor indexed="64"/>
      </patternFill>
    </fill>
    <fill>
      <patternFill patternType="solid">
        <fgColor rgb="FFFF6600"/>
        <bgColor indexed="64"/>
      </patternFill>
    </fill>
    <fill>
      <patternFill patternType="solid">
        <fgColor indexed="9"/>
        <bgColor indexed="64"/>
      </patternFill>
    </fill>
    <fill>
      <patternFill patternType="solid">
        <fgColor theme="6"/>
        <bgColor indexed="64"/>
      </patternFill>
    </fill>
    <fill>
      <patternFill patternType="solid">
        <fgColor theme="0" tint="-0.249977111117893"/>
        <bgColor indexed="64"/>
      </patternFill>
    </fill>
    <fill>
      <patternFill patternType="solid">
        <fgColor indexed="22"/>
        <bgColor indexed="64"/>
      </patternFill>
    </fill>
    <fill>
      <patternFill patternType="solid">
        <fgColor indexed="4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5" tint="0.39997558519241921"/>
        <bgColor indexed="64"/>
      </patternFill>
    </fill>
    <fill>
      <patternFill patternType="solid">
        <fgColor theme="0" tint="-0.3499862666707357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ABABAB"/>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9" fontId="1" fillId="0" borderId="0" applyFont="0" applyFill="0" applyBorder="0" applyAlignment="0" applyProtection="0"/>
    <xf numFmtId="0" fontId="21" fillId="0" borderId="0"/>
    <xf numFmtId="43" fontId="21" fillId="0" borderId="0" applyFont="0" applyFill="0" applyBorder="0" applyAlignment="0" applyProtection="0"/>
    <xf numFmtId="9" fontId="21" fillId="0" borderId="0" applyFont="0" applyFill="0" applyBorder="0" applyAlignment="0" applyProtection="0"/>
  </cellStyleXfs>
  <cellXfs count="418">
    <xf numFmtId="0" fontId="0" fillId="0" borderId="0" xfId="0"/>
    <xf numFmtId="0" fontId="2" fillId="0" borderId="0" xfId="0" applyFont="1"/>
    <xf numFmtId="0" fontId="0" fillId="0" borderId="0" xfId="0" applyAlignment="1">
      <alignment wrapText="1"/>
    </xf>
    <xf numFmtId="9" fontId="0" fillId="4" borderId="0" xfId="1" applyFont="1" applyFill="1" applyAlignment="1">
      <alignment wrapText="1"/>
    </xf>
    <xf numFmtId="3" fontId="0" fillId="4" borderId="1" xfId="0" applyNumberFormat="1" applyFill="1" applyBorder="1" applyAlignment="1" applyProtection="1">
      <alignment wrapText="1"/>
    </xf>
    <xf numFmtId="9" fontId="0" fillId="4" borderId="1" xfId="0" applyNumberFormat="1" applyFill="1" applyBorder="1" applyAlignment="1" applyProtection="1">
      <alignment wrapText="1"/>
    </xf>
    <xf numFmtId="0" fontId="0" fillId="4" borderId="1" xfId="0" applyFill="1" applyBorder="1" applyAlignment="1" applyProtection="1">
      <alignment wrapText="1"/>
    </xf>
    <xf numFmtId="0" fontId="5" fillId="3" borderId="1" xfId="0" applyFont="1" applyFill="1" applyBorder="1" applyAlignment="1" applyProtection="1">
      <alignment horizontal="center" vertical="center" wrapText="1"/>
      <protection locked="0"/>
    </xf>
    <xf numFmtId="3" fontId="5" fillId="3" borderId="1" xfId="0" applyNumberFormat="1" applyFont="1" applyFill="1" applyBorder="1" applyAlignment="1" applyProtection="1">
      <alignment horizontal="center" vertical="center" wrapText="1"/>
      <protection locked="0"/>
    </xf>
    <xf numFmtId="9" fontId="0" fillId="3" borderId="1" xfId="0" applyNumberFormat="1" applyFill="1" applyBorder="1" applyAlignment="1" applyProtection="1">
      <alignment wrapText="1"/>
      <protection locked="0"/>
    </xf>
    <xf numFmtId="0" fontId="8" fillId="7" borderId="0" xfId="0" applyFont="1" applyFill="1" applyAlignment="1">
      <alignment horizontal="center" vertical="center" wrapText="1"/>
    </xf>
    <xf numFmtId="0" fontId="9" fillId="7" borderId="0" xfId="0" applyFont="1" applyFill="1" applyAlignment="1">
      <alignment wrapText="1"/>
    </xf>
    <xf numFmtId="0" fontId="8" fillId="0" borderId="0" xfId="0" applyFont="1" applyAlignment="1">
      <alignment horizontal="center" vertical="center" wrapText="1"/>
    </xf>
    <xf numFmtId="0" fontId="9" fillId="0" borderId="0" xfId="0" applyFont="1" applyAlignment="1">
      <alignment wrapText="1"/>
    </xf>
    <xf numFmtId="0" fontId="0" fillId="4" borderId="0" xfId="0" applyFill="1" applyBorder="1" applyAlignment="1" applyProtection="1">
      <alignment horizontal="center" wrapText="1"/>
      <protection locked="0"/>
    </xf>
    <xf numFmtId="0" fontId="10" fillId="4" borderId="0" xfId="0" applyFont="1" applyFill="1" applyBorder="1" applyAlignment="1" applyProtection="1">
      <alignment horizontal="center" vertical="center" wrapText="1"/>
      <protection hidden="1"/>
    </xf>
    <xf numFmtId="0" fontId="6" fillId="4" borderId="0" xfId="0" applyFont="1" applyFill="1" applyBorder="1" applyAlignment="1" applyProtection="1">
      <alignment horizontal="center" vertical="center" wrapText="1"/>
      <protection hidden="1"/>
    </xf>
    <xf numFmtId="0" fontId="6" fillId="3" borderId="1" xfId="0" applyNumberFormat="1" applyFont="1" applyFill="1" applyBorder="1" applyAlignment="1" applyProtection="1">
      <alignment horizontal="center" vertical="center" wrapText="1"/>
      <protection locked="0"/>
    </xf>
    <xf numFmtId="3" fontId="6" fillId="3" borderId="1" xfId="0" applyNumberFormat="1" applyFont="1" applyFill="1" applyBorder="1" applyAlignment="1" applyProtection="1">
      <alignment horizontal="center" vertical="center" wrapText="1"/>
      <protection locked="0"/>
    </xf>
    <xf numFmtId="164" fontId="6" fillId="3" borderId="1" xfId="0" applyNumberFormat="1" applyFont="1" applyFill="1" applyBorder="1" applyAlignment="1" applyProtection="1">
      <alignment horizontal="center" vertical="center" wrapText="1"/>
      <protection locked="0"/>
    </xf>
    <xf numFmtId="0" fontId="10" fillId="4" borderId="11" xfId="0" applyFont="1" applyFill="1" applyBorder="1" applyAlignment="1" applyProtection="1">
      <alignment horizontal="center" vertical="center" wrapText="1"/>
      <protection hidden="1"/>
    </xf>
    <xf numFmtId="0" fontId="10" fillId="4" borderId="13" xfId="0" applyFont="1" applyFill="1" applyBorder="1" applyAlignment="1" applyProtection="1">
      <alignment horizontal="center" vertical="center" wrapText="1"/>
      <protection hidden="1"/>
    </xf>
    <xf numFmtId="0" fontId="0" fillId="3" borderId="10" xfId="0" applyFill="1" applyBorder="1" applyAlignment="1" applyProtection="1">
      <alignment horizontal="center" vertical="center" wrapText="1"/>
      <protection locked="0"/>
    </xf>
    <xf numFmtId="0" fontId="0" fillId="3" borderId="12" xfId="0" applyFill="1" applyBorder="1" applyAlignment="1" applyProtection="1">
      <alignment horizontal="center" vertical="center" wrapText="1"/>
      <protection locked="0"/>
    </xf>
    <xf numFmtId="9" fontId="0" fillId="4" borderId="12" xfId="1" applyFont="1" applyFill="1" applyBorder="1" applyAlignment="1" applyProtection="1">
      <alignment horizontal="center" vertical="center" wrapText="1"/>
      <protection locked="0"/>
    </xf>
    <xf numFmtId="0" fontId="0" fillId="3" borderId="12" xfId="0" applyFill="1" applyBorder="1" applyAlignment="1" applyProtection="1">
      <alignment horizontal="center" vertical="center"/>
      <protection locked="0"/>
    </xf>
    <xf numFmtId="0" fontId="0" fillId="3" borderId="12" xfId="0" applyFill="1" applyBorder="1" applyAlignment="1">
      <alignment horizontal="center" vertical="center" wrapText="1"/>
    </xf>
    <xf numFmtId="9" fontId="0" fillId="4" borderId="15" xfId="1" applyFont="1" applyFill="1" applyBorder="1" applyAlignment="1" applyProtection="1">
      <alignment horizontal="center" vertical="center" wrapText="1"/>
      <protection locked="0"/>
    </xf>
    <xf numFmtId="0" fontId="0" fillId="4" borderId="0" xfId="0" applyFill="1" applyBorder="1" applyAlignment="1" applyProtection="1">
      <alignment wrapText="1"/>
    </xf>
    <xf numFmtId="0" fontId="0" fillId="4" borderId="0" xfId="0" applyFill="1" applyProtection="1">
      <protection locked="0"/>
    </xf>
    <xf numFmtId="0" fontId="0" fillId="4" borderId="0" xfId="0" applyFill="1"/>
    <xf numFmtId="3" fontId="0" fillId="4" borderId="0" xfId="0" applyNumberFormat="1" applyFill="1" applyBorder="1" applyProtection="1">
      <protection locked="0"/>
    </xf>
    <xf numFmtId="0" fontId="0" fillId="0" borderId="9"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 xfId="0" applyBorder="1" applyAlignment="1">
      <alignment horizontal="center"/>
    </xf>
    <xf numFmtId="3" fontId="0" fillId="4" borderId="1" xfId="0" applyNumberFormat="1" applyFill="1" applyBorder="1" applyAlignment="1" applyProtection="1">
      <alignment horizontal="center"/>
    </xf>
    <xf numFmtId="0" fontId="0" fillId="3" borderId="1" xfId="0" applyFill="1" applyBorder="1" applyAlignment="1" applyProtection="1">
      <alignment horizontal="center"/>
      <protection locked="0"/>
    </xf>
    <xf numFmtId="0" fontId="5" fillId="3" borderId="11" xfId="0" applyNumberFormat="1" applyFont="1" applyFill="1" applyBorder="1" applyAlignment="1" applyProtection="1">
      <alignment horizontal="center" wrapText="1"/>
      <protection locked="0"/>
    </xf>
    <xf numFmtId="3" fontId="5" fillId="3" borderId="1" xfId="0" applyNumberFormat="1" applyFont="1" applyFill="1" applyBorder="1" applyAlignment="1" applyProtection="1">
      <alignment horizontal="center"/>
      <protection locked="0"/>
    </xf>
    <xf numFmtId="0" fontId="5" fillId="3" borderId="23" xfId="0" applyNumberFormat="1" applyFont="1" applyFill="1" applyBorder="1" applyAlignment="1" applyProtection="1">
      <alignment horizontal="center" wrapText="1"/>
      <protection locked="0"/>
    </xf>
    <xf numFmtId="3" fontId="5" fillId="3" borderId="24" xfId="0" applyNumberFormat="1" applyFont="1" applyFill="1" applyBorder="1" applyAlignment="1" applyProtection="1">
      <alignment horizontal="center"/>
      <protection locked="0"/>
    </xf>
    <xf numFmtId="3" fontId="0" fillId="4" borderId="24" xfId="0" applyNumberFormat="1" applyFill="1" applyBorder="1" applyAlignment="1" applyProtection="1">
      <alignment horizontal="center"/>
    </xf>
    <xf numFmtId="0" fontId="3" fillId="2" borderId="26" xfId="0" applyNumberFormat="1" applyFont="1" applyFill="1" applyBorder="1" applyAlignment="1" applyProtection="1">
      <alignment horizontal="center" vertical="center" wrapText="1"/>
    </xf>
    <xf numFmtId="0" fontId="3" fillId="2" borderId="27" xfId="0" applyNumberFormat="1" applyFont="1" applyFill="1" applyBorder="1" applyAlignment="1" applyProtection="1">
      <alignment horizontal="center" vertical="center" wrapText="1"/>
    </xf>
    <xf numFmtId="0" fontId="8" fillId="4" borderId="0" xfId="0" applyFont="1" applyFill="1" applyAlignment="1">
      <alignment horizontal="center" vertical="center" wrapText="1"/>
    </xf>
    <xf numFmtId="0" fontId="9" fillId="4" borderId="0" xfId="0" applyFont="1" applyFill="1" applyAlignment="1">
      <alignment wrapText="1"/>
    </xf>
    <xf numFmtId="49" fontId="0" fillId="4" borderId="11" xfId="0" applyNumberFormat="1" applyFill="1" applyBorder="1" applyAlignment="1">
      <alignment horizontal="center"/>
    </xf>
    <xf numFmtId="0" fontId="0" fillId="4" borderId="12" xfId="0" applyFill="1" applyBorder="1" applyAlignment="1">
      <alignment horizontal="center"/>
    </xf>
    <xf numFmtId="0" fontId="0" fillId="4" borderId="11" xfId="0" applyFill="1" applyBorder="1" applyAlignment="1">
      <alignment horizontal="center"/>
    </xf>
    <xf numFmtId="0" fontId="0" fillId="4" borderId="12" xfId="0" applyFill="1" applyBorder="1"/>
    <xf numFmtId="49" fontId="0" fillId="4" borderId="13" xfId="0" applyNumberFormat="1" applyFill="1" applyBorder="1" applyAlignment="1">
      <alignment horizontal="center"/>
    </xf>
    <xf numFmtId="0" fontId="0" fillId="4" borderId="15" xfId="0" applyFill="1" applyBorder="1" applyAlignment="1">
      <alignment horizontal="center"/>
    </xf>
    <xf numFmtId="49" fontId="0" fillId="4" borderId="23" xfId="0" applyNumberFormat="1" applyFill="1" applyBorder="1" applyAlignment="1">
      <alignment horizontal="center"/>
    </xf>
    <xf numFmtId="0" fontId="0" fillId="4" borderId="25" xfId="0" applyFill="1" applyBorder="1" applyAlignment="1">
      <alignment horizontal="center"/>
    </xf>
    <xf numFmtId="0" fontId="2" fillId="8" borderId="26" xfId="0" applyFont="1" applyFill="1" applyBorder="1" applyAlignment="1">
      <alignment horizontal="center"/>
    </xf>
    <xf numFmtId="0" fontId="2" fillId="8" borderId="28" xfId="0" applyFont="1" applyFill="1" applyBorder="1" applyAlignment="1">
      <alignment horizontal="center"/>
    </xf>
    <xf numFmtId="0" fontId="0" fillId="0" borderId="0" xfId="0" applyAlignment="1">
      <alignment horizontal="center"/>
    </xf>
    <xf numFmtId="0" fontId="0" fillId="0" borderId="29" xfId="0" applyBorder="1" applyAlignment="1">
      <alignment horizontal="center"/>
    </xf>
    <xf numFmtId="0" fontId="0" fillId="0" borderId="30" xfId="0" applyBorder="1" applyAlignment="1">
      <alignment horizontal="center"/>
    </xf>
    <xf numFmtId="9" fontId="0" fillId="0" borderId="29" xfId="0" applyNumberFormat="1" applyBorder="1" applyAlignment="1">
      <alignment horizontal="center"/>
    </xf>
    <xf numFmtId="9" fontId="0" fillId="0" borderId="30" xfId="0" applyNumberFormat="1" applyBorder="1" applyAlignment="1">
      <alignment horizontal="center"/>
    </xf>
    <xf numFmtId="49" fontId="0" fillId="0" borderId="29" xfId="0" applyNumberFormat="1" applyFill="1" applyBorder="1" applyAlignment="1">
      <alignment horizontal="center"/>
    </xf>
    <xf numFmtId="49" fontId="0" fillId="0" borderId="30" xfId="0" applyNumberFormat="1" applyFill="1" applyBorder="1" applyAlignment="1">
      <alignment horizontal="center"/>
    </xf>
    <xf numFmtId="0" fontId="0" fillId="0" borderId="31" xfId="0" applyBorder="1" applyAlignment="1">
      <alignment horizontal="center"/>
    </xf>
    <xf numFmtId="9" fontId="0" fillId="0" borderId="31" xfId="0" applyNumberFormat="1" applyBorder="1" applyAlignment="1">
      <alignment horizontal="center"/>
    </xf>
    <xf numFmtId="49" fontId="0" fillId="0" borderId="31" xfId="0" applyNumberFormat="1" applyFill="1" applyBorder="1" applyAlignment="1">
      <alignment horizontal="center"/>
    </xf>
    <xf numFmtId="0" fontId="2" fillId="0" borderId="22" xfId="0" applyFont="1" applyBorder="1" applyAlignment="1">
      <alignment horizontal="center"/>
    </xf>
    <xf numFmtId="0" fontId="2" fillId="4" borderId="0" xfId="0" applyFont="1" applyFill="1" applyBorder="1" applyAlignment="1">
      <alignment horizontal="center" wrapText="1"/>
    </xf>
    <xf numFmtId="0" fontId="0" fillId="4" borderId="0" xfId="0" applyFill="1" applyAlignment="1">
      <alignment wrapText="1"/>
    </xf>
    <xf numFmtId="0" fontId="0" fillId="4" borderId="0" xfId="0" applyFill="1" applyAlignment="1" applyProtection="1">
      <alignment wrapText="1"/>
    </xf>
    <xf numFmtId="0" fontId="0" fillId="0" borderId="0" xfId="0" applyAlignment="1">
      <alignment horizontal="center" vertical="center"/>
    </xf>
    <xf numFmtId="3" fontId="0" fillId="0" borderId="1" xfId="0" applyNumberFormat="1" applyBorder="1" applyAlignment="1">
      <alignment horizontal="center"/>
    </xf>
    <xf numFmtId="3" fontId="11" fillId="9" borderId="1" xfId="0" applyNumberFormat="1" applyFont="1" applyFill="1" applyBorder="1" applyAlignment="1">
      <alignment horizontal="center"/>
    </xf>
    <xf numFmtId="49" fontId="0" fillId="0" borderId="11" xfId="0" applyNumberFormat="1" applyFill="1" applyBorder="1" applyAlignment="1">
      <alignment horizontal="center"/>
    </xf>
    <xf numFmtId="0" fontId="0" fillId="0" borderId="11" xfId="0" applyBorder="1" applyAlignment="1">
      <alignment horizontal="center" vertical="center" wrapText="1"/>
    </xf>
    <xf numFmtId="0" fontId="11" fillId="9" borderId="11" xfId="0" applyFont="1" applyFill="1" applyBorder="1" applyAlignment="1">
      <alignment horizontal="center" vertical="center" wrapText="1"/>
    </xf>
    <xf numFmtId="9" fontId="11" fillId="9" borderId="12" xfId="1" applyFont="1" applyFill="1" applyBorder="1" applyAlignment="1" applyProtection="1">
      <alignment horizontal="center" vertical="center" wrapText="1"/>
      <protection locked="0"/>
    </xf>
    <xf numFmtId="0" fontId="11" fillId="9" borderId="23" xfId="0" applyFont="1" applyFill="1" applyBorder="1" applyAlignment="1">
      <alignment horizontal="center" vertical="center"/>
    </xf>
    <xf numFmtId="0" fontId="11" fillId="9" borderId="24" xfId="0" applyFont="1" applyFill="1" applyBorder="1" applyAlignment="1">
      <alignment horizontal="center" vertical="center"/>
    </xf>
    <xf numFmtId="0" fontId="11" fillId="9" borderId="25" xfId="0" applyFont="1" applyFill="1" applyBorder="1" applyAlignment="1">
      <alignment horizontal="center" vertical="center"/>
    </xf>
    <xf numFmtId="0" fontId="2" fillId="8" borderId="26" xfId="0" applyFont="1" applyFill="1" applyBorder="1" applyAlignment="1">
      <alignment horizontal="center" vertical="center"/>
    </xf>
    <xf numFmtId="0" fontId="2" fillId="8" borderId="27" xfId="0" applyFont="1" applyFill="1" applyBorder="1" applyAlignment="1">
      <alignment horizontal="center" vertical="center"/>
    </xf>
    <xf numFmtId="0" fontId="2" fillId="8" borderId="28" xfId="0" applyFont="1" applyFill="1" applyBorder="1" applyAlignment="1">
      <alignment horizontal="center" vertical="center"/>
    </xf>
    <xf numFmtId="1" fontId="0" fillId="3" borderId="24" xfId="0" applyNumberFormat="1" applyFill="1" applyBorder="1" applyAlignment="1" applyProtection="1">
      <alignment horizontal="center"/>
      <protection locked="0"/>
    </xf>
    <xf numFmtId="1" fontId="0" fillId="3" borderId="1" xfId="0" applyNumberFormat="1" applyFill="1" applyBorder="1" applyAlignment="1" applyProtection="1">
      <alignment horizontal="center"/>
      <protection locked="0"/>
    </xf>
    <xf numFmtId="0" fontId="0" fillId="4" borderId="24" xfId="0" applyFill="1" applyBorder="1"/>
    <xf numFmtId="9" fontId="0" fillId="4" borderId="24" xfId="0" applyNumberFormat="1" applyFill="1" applyBorder="1" applyAlignment="1" applyProtection="1">
      <alignment horizontal="center"/>
    </xf>
    <xf numFmtId="0" fontId="0" fillId="3" borderId="33" xfId="0" applyFill="1" applyBorder="1" applyAlignment="1" applyProtection="1">
      <alignment horizontal="center"/>
      <protection locked="0"/>
    </xf>
    <xf numFmtId="1" fontId="0" fillId="3" borderId="33" xfId="0" applyNumberFormat="1" applyFill="1" applyBorder="1" applyAlignment="1" applyProtection="1">
      <alignment horizontal="center"/>
      <protection locked="0"/>
    </xf>
    <xf numFmtId="3" fontId="0" fillId="4" borderId="33" xfId="0" applyNumberFormat="1" applyFill="1" applyBorder="1" applyAlignment="1" applyProtection="1">
      <alignment horizontal="center"/>
    </xf>
    <xf numFmtId="0" fontId="4" fillId="5" borderId="26" xfId="0" applyNumberFormat="1" applyFont="1" applyFill="1" applyBorder="1" applyAlignment="1" applyProtection="1">
      <alignment horizontal="center" vertical="center" wrapText="1"/>
    </xf>
    <xf numFmtId="0" fontId="0" fillId="5" borderId="27" xfId="0" applyFill="1" applyBorder="1" applyAlignment="1" applyProtection="1">
      <alignment horizontal="center" vertical="center"/>
    </xf>
    <xf numFmtId="0" fontId="0" fillId="5" borderId="27" xfId="0" applyFill="1" applyBorder="1" applyAlignment="1">
      <alignment horizontal="center" vertical="center"/>
    </xf>
    <xf numFmtId="3" fontId="0" fillId="5" borderId="27" xfId="0" applyNumberFormat="1" applyFill="1" applyBorder="1" applyAlignment="1" applyProtection="1">
      <alignment horizontal="center" vertical="center"/>
    </xf>
    <xf numFmtId="9" fontId="0" fillId="5" borderId="27" xfId="0" applyNumberFormat="1" applyFill="1" applyBorder="1" applyAlignment="1" applyProtection="1">
      <alignment horizontal="center" vertical="center"/>
    </xf>
    <xf numFmtId="0" fontId="0" fillId="3" borderId="25" xfId="0" applyFill="1" applyBorder="1"/>
    <xf numFmtId="0" fontId="0" fillId="3" borderId="12" xfId="0" applyFill="1" applyBorder="1"/>
    <xf numFmtId="0" fontId="0" fillId="3" borderId="34" xfId="0" applyFill="1" applyBorder="1"/>
    <xf numFmtId="0" fontId="0" fillId="5" borderId="28" xfId="0" applyFill="1" applyBorder="1"/>
    <xf numFmtId="0" fontId="0" fillId="3" borderId="24" xfId="0" applyFill="1" applyBorder="1" applyAlignment="1">
      <alignment horizontal="center" wrapText="1"/>
    </xf>
    <xf numFmtId="0" fontId="0" fillId="3" borderId="1" xfId="0" applyFill="1" applyBorder="1" applyAlignment="1">
      <alignment horizontal="center" wrapText="1"/>
    </xf>
    <xf numFmtId="0" fontId="0" fillId="3" borderId="11" xfId="0" applyFill="1" applyBorder="1" applyAlignment="1" applyProtection="1">
      <alignment horizontal="center" wrapText="1"/>
      <protection locked="0"/>
    </xf>
    <xf numFmtId="0" fontId="0" fillId="3" borderId="32" xfId="0" applyFill="1" applyBorder="1" applyAlignment="1" applyProtection="1">
      <alignment horizontal="center" wrapText="1"/>
      <protection locked="0"/>
    </xf>
    <xf numFmtId="0" fontId="0" fillId="3" borderId="33" xfId="0" applyFill="1" applyBorder="1" applyAlignment="1">
      <alignment horizontal="center" wrapText="1"/>
    </xf>
    <xf numFmtId="0" fontId="0" fillId="4" borderId="10" xfId="0" applyFill="1" applyBorder="1" applyAlignment="1" applyProtection="1">
      <alignment horizontal="center" vertical="center" wrapText="1"/>
      <protection locked="0"/>
    </xf>
    <xf numFmtId="0" fontId="0" fillId="4" borderId="12" xfId="0" applyFill="1" applyBorder="1" applyAlignment="1" applyProtection="1">
      <alignment horizontal="center" vertical="center" wrapText="1"/>
      <protection locked="0"/>
    </xf>
    <xf numFmtId="0" fontId="0" fillId="4" borderId="12" xfId="0" applyFill="1" applyBorder="1" applyAlignment="1" applyProtection="1">
      <alignment horizontal="center" vertical="center"/>
      <protection locked="0"/>
    </xf>
    <xf numFmtId="0" fontId="0" fillId="4" borderId="12" xfId="0" applyFill="1" applyBorder="1" applyAlignment="1">
      <alignment horizontal="center" vertical="center" wrapText="1"/>
    </xf>
    <xf numFmtId="2" fontId="2" fillId="2" borderId="28" xfId="0" applyNumberFormat="1" applyFont="1" applyFill="1" applyBorder="1" applyAlignment="1">
      <alignment horizontal="center" vertical="center" wrapText="1"/>
    </xf>
    <xf numFmtId="0" fontId="6" fillId="4" borderId="0" xfId="0" applyFont="1" applyFill="1" applyBorder="1" applyAlignment="1">
      <alignment horizontal="left" vertical="center" wrapText="1"/>
    </xf>
    <xf numFmtId="0" fontId="5" fillId="3" borderId="24" xfId="0" applyFont="1" applyFill="1" applyBorder="1" applyAlignment="1" applyProtection="1">
      <alignment horizontal="center" wrapText="1" shrinkToFit="1"/>
      <protection locked="0"/>
    </xf>
    <xf numFmtId="0" fontId="5" fillId="3" borderId="1" xfId="0" applyFont="1" applyFill="1" applyBorder="1" applyAlignment="1" applyProtection="1">
      <alignment horizontal="center" wrapText="1" shrinkToFit="1"/>
      <protection locked="0"/>
    </xf>
    <xf numFmtId="0" fontId="5" fillId="3" borderId="33" xfId="0" applyFont="1" applyFill="1" applyBorder="1" applyAlignment="1" applyProtection="1">
      <alignment horizontal="center" wrapText="1" shrinkToFit="1"/>
      <protection locked="0"/>
    </xf>
    <xf numFmtId="1" fontId="0" fillId="3" borderId="1" xfId="0" applyNumberFormat="1" applyFill="1" applyBorder="1" applyAlignment="1" applyProtection="1">
      <alignment wrapText="1"/>
      <protection locked="0"/>
    </xf>
    <xf numFmtId="9" fontId="0" fillId="3" borderId="1" xfId="1" applyFont="1" applyFill="1" applyBorder="1"/>
    <xf numFmtId="0" fontId="0" fillId="3" borderId="1" xfId="0" applyFill="1" applyBorder="1" applyAlignment="1">
      <alignment wrapText="1"/>
    </xf>
    <xf numFmtId="0" fontId="4" fillId="3" borderId="11" xfId="0" applyNumberFormat="1" applyFont="1" applyFill="1" applyBorder="1" applyAlignment="1" applyProtection="1">
      <alignment horizontal="left" vertical="top" wrapText="1"/>
      <protection locked="0"/>
    </xf>
    <xf numFmtId="9" fontId="0" fillId="0" borderId="12" xfId="0" applyNumberFormat="1" applyBorder="1" applyAlignment="1" applyProtection="1">
      <alignment wrapText="1"/>
    </xf>
    <xf numFmtId="0" fontId="4" fillId="5" borderId="13" xfId="0" applyNumberFormat="1" applyFont="1" applyFill="1" applyBorder="1" applyAlignment="1" applyProtection="1">
      <alignment horizontal="left" vertical="top" wrapText="1"/>
    </xf>
    <xf numFmtId="0" fontId="0" fillId="5" borderId="14" xfId="0" applyFill="1" applyBorder="1" applyAlignment="1" applyProtection="1">
      <alignment wrapText="1"/>
    </xf>
    <xf numFmtId="3" fontId="0" fillId="5" borderId="14" xfId="0" applyNumberFormat="1" applyFill="1" applyBorder="1" applyAlignment="1" applyProtection="1">
      <alignment wrapText="1"/>
    </xf>
    <xf numFmtId="9" fontId="0" fillId="5" borderId="14" xfId="0" applyNumberFormat="1" applyFill="1" applyBorder="1" applyAlignment="1" applyProtection="1">
      <alignment wrapText="1"/>
    </xf>
    <xf numFmtId="9" fontId="0" fillId="5" borderId="15" xfId="0" applyNumberFormat="1" applyFill="1" applyBorder="1" applyAlignment="1" applyProtection="1">
      <alignment wrapText="1"/>
    </xf>
    <xf numFmtId="0" fontId="3" fillId="2" borderId="36" xfId="0" applyNumberFormat="1" applyFont="1" applyFill="1" applyBorder="1" applyAlignment="1" applyProtection="1">
      <alignment horizontal="center" vertical="center" wrapText="1"/>
    </xf>
    <xf numFmtId="0" fontId="3" fillId="2" borderId="21" xfId="0" applyFont="1" applyFill="1" applyBorder="1" applyAlignment="1" applyProtection="1">
      <alignment horizontal="center" vertical="center" wrapText="1"/>
    </xf>
    <xf numFmtId="0" fontId="3" fillId="2" borderId="21" xfId="0" applyNumberFormat="1" applyFont="1" applyFill="1" applyBorder="1" applyAlignment="1" applyProtection="1">
      <alignment horizontal="center" vertical="center" wrapText="1"/>
    </xf>
    <xf numFmtId="0" fontId="3" fillId="2" borderId="37" xfId="0" applyFont="1" applyFill="1" applyBorder="1" applyAlignment="1" applyProtection="1">
      <alignment horizontal="center" vertical="center" wrapText="1"/>
    </xf>
    <xf numFmtId="0" fontId="0" fillId="4" borderId="1" xfId="0" applyFill="1" applyBorder="1"/>
    <xf numFmtId="0" fontId="0" fillId="0" borderId="1" xfId="0" applyBorder="1" applyAlignment="1">
      <alignment wrapText="1"/>
    </xf>
    <xf numFmtId="3" fontId="0" fillId="4" borderId="35" xfId="0" applyNumberFormat="1" applyFill="1" applyBorder="1" applyAlignment="1" applyProtection="1">
      <alignment wrapText="1"/>
    </xf>
    <xf numFmtId="9" fontId="0" fillId="3" borderId="35" xfId="1" applyFont="1" applyFill="1" applyBorder="1"/>
    <xf numFmtId="0" fontId="0" fillId="4" borderId="35" xfId="0" applyFill="1" applyBorder="1"/>
    <xf numFmtId="9" fontId="0" fillId="4" borderId="35" xfId="0" applyNumberFormat="1" applyFill="1" applyBorder="1" applyAlignment="1" applyProtection="1">
      <alignment wrapText="1"/>
    </xf>
    <xf numFmtId="9" fontId="0" fillId="3" borderId="35" xfId="0" applyNumberFormat="1" applyFill="1" applyBorder="1" applyAlignment="1" applyProtection="1">
      <alignment wrapText="1"/>
      <protection locked="0"/>
    </xf>
    <xf numFmtId="0" fontId="0" fillId="4" borderId="35" xfId="0" applyFill="1" applyBorder="1" applyAlignment="1" applyProtection="1">
      <alignment wrapText="1"/>
    </xf>
    <xf numFmtId="9" fontId="0" fillId="0" borderId="10" xfId="0" applyNumberFormat="1" applyBorder="1" applyAlignment="1" applyProtection="1">
      <alignment wrapText="1"/>
    </xf>
    <xf numFmtId="3" fontId="0" fillId="5" borderId="14" xfId="0" applyNumberFormat="1" applyFill="1" applyBorder="1" applyAlignment="1" applyProtection="1">
      <alignment horizontal="center" vertical="center"/>
    </xf>
    <xf numFmtId="0" fontId="7" fillId="3" borderId="11" xfId="0" applyFont="1" applyFill="1" applyBorder="1" applyAlignment="1">
      <alignment horizontal="center" vertical="center"/>
    </xf>
    <xf numFmtId="0" fontId="7" fillId="3" borderId="13" xfId="0" applyFont="1" applyFill="1" applyBorder="1" applyAlignment="1">
      <alignment horizontal="center" vertical="center"/>
    </xf>
    <xf numFmtId="0" fontId="6" fillId="3" borderId="14" xfId="0" applyNumberFormat="1" applyFont="1" applyFill="1" applyBorder="1" applyAlignment="1" applyProtection="1">
      <alignment horizontal="center" vertical="center" wrapText="1"/>
      <protection locked="0"/>
    </xf>
    <xf numFmtId="3" fontId="6" fillId="3" borderId="14" xfId="0" applyNumberFormat="1" applyFont="1" applyFill="1" applyBorder="1" applyAlignment="1" applyProtection="1">
      <alignment horizontal="center" vertical="center" wrapText="1"/>
      <protection locked="0"/>
    </xf>
    <xf numFmtId="164" fontId="6" fillId="3" borderId="14" xfId="0" applyNumberFormat="1" applyFont="1" applyFill="1" applyBorder="1" applyAlignment="1" applyProtection="1">
      <alignment horizontal="center" vertical="center" wrapText="1"/>
      <protection locked="0"/>
    </xf>
    <xf numFmtId="9" fontId="0" fillId="3" borderId="24" xfId="1" applyFont="1" applyFill="1" applyBorder="1"/>
    <xf numFmtId="9" fontId="0" fillId="3" borderId="33" xfId="1" applyFont="1" applyFill="1" applyBorder="1"/>
    <xf numFmtId="0" fontId="7" fillId="3" borderId="1" xfId="0" applyFont="1" applyFill="1" applyBorder="1" applyAlignment="1">
      <alignment horizontal="center" vertical="center"/>
    </xf>
    <xf numFmtId="0" fontId="7" fillId="3" borderId="9" xfId="0" applyFont="1" applyFill="1" applyBorder="1" applyAlignment="1">
      <alignment horizontal="center" vertical="center"/>
    </xf>
    <xf numFmtId="0" fontId="6" fillId="3" borderId="35" xfId="0" applyNumberFormat="1" applyFont="1" applyFill="1" applyBorder="1" applyAlignment="1" applyProtection="1">
      <alignment horizontal="center" vertical="center" wrapText="1"/>
      <protection locked="0"/>
    </xf>
    <xf numFmtId="0" fontId="7" fillId="3" borderId="35" xfId="0" applyFont="1" applyFill="1" applyBorder="1" applyAlignment="1">
      <alignment horizontal="center" vertical="center"/>
    </xf>
    <xf numFmtId="3" fontId="6" fillId="3" borderId="35" xfId="0" applyNumberFormat="1" applyFont="1" applyFill="1" applyBorder="1" applyAlignment="1" applyProtection="1">
      <alignment horizontal="center" vertical="center" wrapText="1"/>
      <protection locked="0"/>
    </xf>
    <xf numFmtId="164" fontId="6" fillId="3" borderId="35" xfId="0" applyNumberFormat="1" applyFont="1" applyFill="1" applyBorder="1" applyAlignment="1" applyProtection="1">
      <alignment horizontal="center" vertical="center" wrapText="1"/>
      <protection locked="0"/>
    </xf>
    <xf numFmtId="0" fontId="7" fillId="3" borderId="14" xfId="0" applyFont="1" applyFill="1" applyBorder="1" applyAlignment="1">
      <alignment horizontal="center" vertical="center"/>
    </xf>
    <xf numFmtId="2" fontId="12" fillId="2" borderId="36" xfId="0" applyNumberFormat="1" applyFont="1" applyFill="1" applyBorder="1" applyAlignment="1" applyProtection="1">
      <alignment horizontal="center" vertical="center" wrapText="1"/>
      <protection hidden="1"/>
    </xf>
    <xf numFmtId="2" fontId="12" fillId="2" borderId="21" xfId="0" applyNumberFormat="1" applyFont="1" applyFill="1" applyBorder="1" applyAlignment="1" applyProtection="1">
      <alignment horizontal="center" vertical="center" wrapText="1"/>
      <protection hidden="1"/>
    </xf>
    <xf numFmtId="2" fontId="4" fillId="2" borderId="36" xfId="0" applyNumberFormat="1" applyFont="1" applyFill="1" applyBorder="1" applyAlignment="1" applyProtection="1">
      <alignment horizontal="center" vertical="center" wrapText="1"/>
      <protection hidden="1"/>
    </xf>
    <xf numFmtId="0" fontId="13" fillId="3" borderId="9" xfId="0" applyFont="1" applyFill="1" applyBorder="1" applyAlignment="1">
      <alignment horizontal="left" vertical="center"/>
    </xf>
    <xf numFmtId="0" fontId="7" fillId="3" borderId="9" xfId="0" applyFont="1" applyFill="1" applyBorder="1" applyAlignment="1">
      <alignment horizontal="left" vertical="center"/>
    </xf>
    <xf numFmtId="0" fontId="3" fillId="2" borderId="38" xfId="0" applyNumberFormat="1" applyFont="1" applyFill="1" applyBorder="1" applyAlignment="1" applyProtection="1">
      <alignment horizontal="center" vertical="center" wrapText="1"/>
    </xf>
    <xf numFmtId="0" fontId="4" fillId="3" borderId="39" xfId="0" applyNumberFormat="1" applyFont="1" applyFill="1" applyBorder="1" applyAlignment="1" applyProtection="1">
      <alignment horizontal="left" vertical="top" wrapText="1"/>
      <protection locked="0"/>
    </xf>
    <xf numFmtId="0" fontId="4" fillId="3" borderId="40" xfId="0" applyNumberFormat="1" applyFont="1" applyFill="1" applyBorder="1" applyAlignment="1" applyProtection="1">
      <alignment horizontal="left" vertical="top" wrapText="1"/>
      <protection locked="0"/>
    </xf>
    <xf numFmtId="0" fontId="4" fillId="5" borderId="41" xfId="0" applyNumberFormat="1" applyFont="1" applyFill="1" applyBorder="1" applyAlignment="1" applyProtection="1">
      <alignment horizontal="left" vertical="top" wrapText="1"/>
    </xf>
    <xf numFmtId="0" fontId="14" fillId="0" borderId="16" xfId="0" applyFont="1" applyFill="1" applyBorder="1"/>
    <xf numFmtId="49" fontId="0" fillId="4" borderId="32" xfId="0" applyNumberFormat="1" applyFill="1" applyBorder="1" applyAlignment="1">
      <alignment horizontal="center"/>
    </xf>
    <xf numFmtId="0" fontId="0" fillId="4" borderId="34" xfId="0" applyFill="1" applyBorder="1" applyAlignment="1">
      <alignment horizontal="center"/>
    </xf>
    <xf numFmtId="49" fontId="0" fillId="0" borderId="42" xfId="0" applyNumberFormat="1" applyFill="1" applyBorder="1" applyAlignment="1">
      <alignment horizontal="center"/>
    </xf>
    <xf numFmtId="2" fontId="16" fillId="2" borderId="21" xfId="0" applyNumberFormat="1" applyFont="1" applyFill="1" applyBorder="1" applyAlignment="1" applyProtection="1">
      <alignment horizontal="center" vertical="center" wrapText="1"/>
      <protection hidden="1"/>
    </xf>
    <xf numFmtId="9" fontId="0" fillId="4" borderId="46" xfId="0" applyNumberFormat="1" applyFill="1" applyBorder="1" applyAlignment="1" applyProtection="1">
      <alignment wrapText="1"/>
    </xf>
    <xf numFmtId="0" fontId="5" fillId="3" borderId="21" xfId="0" applyFont="1" applyFill="1" applyBorder="1" applyAlignment="1" applyProtection="1">
      <alignment horizontal="center" vertical="center" wrapText="1"/>
      <protection locked="0"/>
    </xf>
    <xf numFmtId="3" fontId="5" fillId="3" borderId="21" xfId="0" applyNumberFormat="1" applyFont="1" applyFill="1" applyBorder="1" applyAlignment="1" applyProtection="1">
      <alignment horizontal="center" vertical="center" wrapText="1"/>
      <protection locked="0"/>
    </xf>
    <xf numFmtId="3" fontId="5" fillId="3" borderId="21" xfId="0" applyNumberFormat="1" applyFont="1" applyFill="1" applyBorder="1" applyAlignment="1" applyProtection="1">
      <alignment horizontal="center"/>
      <protection locked="0"/>
    </xf>
    <xf numFmtId="1" fontId="0" fillId="3" borderId="21" xfId="0" applyNumberFormat="1" applyFill="1" applyBorder="1" applyAlignment="1" applyProtection="1">
      <alignment wrapText="1"/>
      <protection locked="0"/>
    </xf>
    <xf numFmtId="0" fontId="5" fillId="3" borderId="24" xfId="0" applyFont="1" applyFill="1" applyBorder="1" applyAlignment="1" applyProtection="1">
      <alignment horizontal="center" vertical="center" wrapText="1"/>
      <protection locked="0"/>
    </xf>
    <xf numFmtId="3" fontId="5" fillId="3" borderId="24" xfId="0" applyNumberFormat="1" applyFont="1" applyFill="1" applyBorder="1" applyAlignment="1" applyProtection="1">
      <alignment horizontal="center" vertical="center" wrapText="1"/>
      <protection locked="0"/>
    </xf>
    <xf numFmtId="1" fontId="0" fillId="3" borderId="24" xfId="0" applyNumberFormat="1" applyFill="1" applyBorder="1" applyAlignment="1" applyProtection="1">
      <alignment wrapText="1"/>
      <protection locked="0"/>
    </xf>
    <xf numFmtId="0" fontId="4" fillId="3" borderId="36" xfId="0" applyNumberFormat="1" applyFont="1" applyFill="1" applyBorder="1" applyAlignment="1" applyProtection="1">
      <alignment horizontal="left" vertical="top" wrapText="1"/>
      <protection locked="0"/>
    </xf>
    <xf numFmtId="0" fontId="4" fillId="3" borderId="1" xfId="0" applyNumberFormat="1" applyFont="1" applyFill="1" applyBorder="1" applyAlignment="1" applyProtection="1">
      <alignment horizontal="left" vertical="top" wrapText="1"/>
      <protection locked="0"/>
    </xf>
    <xf numFmtId="0" fontId="4" fillId="3" borderId="24" xfId="0" applyNumberFormat="1" applyFont="1" applyFill="1" applyBorder="1" applyAlignment="1" applyProtection="1">
      <alignment horizontal="left" vertical="top" wrapText="1"/>
      <protection locked="0"/>
    </xf>
    <xf numFmtId="0" fontId="17" fillId="0" borderId="29" xfId="0" applyFont="1" applyBorder="1" applyAlignment="1">
      <alignment horizontal="center"/>
    </xf>
    <xf numFmtId="9" fontId="17" fillId="0" borderId="29" xfId="0" applyNumberFormat="1" applyFont="1" applyBorder="1" applyAlignment="1">
      <alignment horizontal="center"/>
    </xf>
    <xf numFmtId="0" fontId="5" fillId="4" borderId="7" xfId="0" applyFont="1" applyFill="1" applyBorder="1" applyAlignment="1" applyProtection="1">
      <alignment horizontal="center" vertical="center" wrapText="1"/>
      <protection locked="0"/>
    </xf>
    <xf numFmtId="0" fontId="5" fillId="0" borderId="7" xfId="0" applyFont="1" applyBorder="1" applyAlignment="1">
      <alignment horizontal="center" vertical="center" wrapText="1"/>
    </xf>
    <xf numFmtId="0" fontId="0" fillId="4" borderId="0" xfId="0" applyFill="1" applyBorder="1" applyAlignment="1">
      <alignment wrapText="1"/>
    </xf>
    <xf numFmtId="0" fontId="0" fillId="0" borderId="0" xfId="0" applyBorder="1"/>
    <xf numFmtId="0" fontId="0" fillId="0" borderId="0" xfId="0" applyBorder="1" applyAlignment="1">
      <alignment wrapText="1"/>
    </xf>
    <xf numFmtId="0" fontId="18" fillId="4" borderId="0" xfId="0" applyFont="1" applyFill="1"/>
    <xf numFmtId="0" fontId="18" fillId="0" borderId="0" xfId="0" applyFont="1"/>
    <xf numFmtId="0" fontId="0" fillId="4" borderId="10" xfId="0" applyFont="1" applyFill="1" applyBorder="1" applyAlignment="1" applyProtection="1">
      <alignment horizontal="center" vertical="center" wrapText="1"/>
      <protection locked="0"/>
    </xf>
    <xf numFmtId="0" fontId="0" fillId="4" borderId="12" xfId="0" applyFont="1" applyFill="1" applyBorder="1" applyAlignment="1" applyProtection="1">
      <alignment horizontal="center" vertical="center" wrapText="1"/>
      <protection locked="0"/>
    </xf>
    <xf numFmtId="0" fontId="20" fillId="4" borderId="0" xfId="0" applyFont="1" applyFill="1" applyProtection="1">
      <protection locked="0"/>
    </xf>
    <xf numFmtId="165" fontId="25" fillId="12" borderId="1" xfId="3" applyNumberFormat="1" applyFont="1" applyFill="1" applyBorder="1" applyAlignment="1" applyProtection="1">
      <alignment horizontal="center"/>
      <protection locked="0"/>
    </xf>
    <xf numFmtId="165" fontId="22" fillId="0" borderId="1" xfId="3" applyNumberFormat="1" applyFont="1" applyFill="1" applyBorder="1" applyAlignment="1" applyProtection="1">
      <alignment horizontal="center"/>
      <protection locked="0"/>
    </xf>
    <xf numFmtId="165" fontId="22" fillId="12" borderId="1" xfId="3" applyNumberFormat="1" applyFont="1" applyFill="1" applyBorder="1" applyAlignment="1" applyProtection="1">
      <alignment horizontal="center"/>
      <protection locked="0"/>
    </xf>
    <xf numFmtId="10" fontId="25" fillId="12" borderId="1" xfId="4" applyNumberFormat="1" applyFont="1" applyFill="1" applyBorder="1" applyAlignment="1" applyProtection="1">
      <alignment horizontal="center"/>
      <protection locked="0"/>
    </xf>
    <xf numFmtId="165" fontId="28" fillId="0" borderId="0" xfId="3" applyNumberFormat="1" applyFont="1" applyFill="1" applyBorder="1" applyAlignment="1" applyProtection="1">
      <alignment horizontal="center"/>
      <protection locked="0"/>
    </xf>
    <xf numFmtId="2" fontId="25" fillId="12" borderId="1" xfId="4" applyNumberFormat="1" applyFont="1" applyFill="1" applyBorder="1" applyAlignment="1" applyProtection="1">
      <alignment horizontal="center"/>
      <protection locked="0"/>
    </xf>
    <xf numFmtId="167" fontId="22" fillId="10" borderId="1" xfId="3" applyNumberFormat="1" applyFont="1" applyFill="1" applyBorder="1" applyProtection="1">
      <protection locked="0"/>
    </xf>
    <xf numFmtId="167" fontId="26" fillId="0" borderId="1" xfId="3" applyNumberFormat="1" applyFont="1" applyBorder="1" applyAlignment="1" applyProtection="1">
      <alignment horizontal="right"/>
      <protection locked="0"/>
    </xf>
    <xf numFmtId="167" fontId="22" fillId="0" borderId="1" xfId="3" applyNumberFormat="1" applyFont="1" applyBorder="1" applyProtection="1">
      <protection locked="0"/>
    </xf>
    <xf numFmtId="167" fontId="25" fillId="12" borderId="1" xfId="3" applyNumberFormat="1" applyFont="1" applyFill="1" applyBorder="1" applyProtection="1">
      <protection locked="0"/>
    </xf>
    <xf numFmtId="167" fontId="22" fillId="10" borderId="1" xfId="3" applyNumberFormat="1" applyFont="1" applyFill="1" applyBorder="1" applyAlignment="1" applyProtection="1">
      <protection locked="0"/>
    </xf>
    <xf numFmtId="167" fontId="26" fillId="0" borderId="1" xfId="3" applyNumberFormat="1" applyFont="1" applyFill="1" applyBorder="1" applyProtection="1">
      <protection locked="0"/>
    </xf>
    <xf numFmtId="167" fontId="26" fillId="12" borderId="1" xfId="3" applyNumberFormat="1" applyFont="1" applyFill="1" applyBorder="1" applyProtection="1">
      <protection locked="0"/>
    </xf>
    <xf numFmtId="167" fontId="26" fillId="0" borderId="0" xfId="3" applyNumberFormat="1" applyFont="1" applyFill="1" applyBorder="1" applyProtection="1">
      <protection locked="0"/>
    </xf>
    <xf numFmtId="167" fontId="26" fillId="0" borderId="0" xfId="3" applyNumberFormat="1" applyFont="1" applyBorder="1" applyProtection="1">
      <protection locked="0"/>
    </xf>
    <xf numFmtId="167" fontId="26" fillId="0" borderId="1" xfId="3" applyNumberFormat="1" applyFont="1" applyBorder="1" applyProtection="1">
      <protection locked="0"/>
    </xf>
    <xf numFmtId="165" fontId="26" fillId="0" borderId="2" xfId="3" applyNumberFormat="1" applyFont="1" applyBorder="1" applyAlignment="1" applyProtection="1">
      <alignment vertical="center"/>
      <protection locked="0"/>
    </xf>
    <xf numFmtId="165" fontId="26" fillId="0" borderId="22" xfId="3" applyNumberFormat="1" applyFont="1" applyBorder="1" applyAlignment="1" applyProtection="1">
      <alignment vertical="center"/>
      <protection locked="0"/>
    </xf>
    <xf numFmtId="165" fontId="26" fillId="0" borderId="4" xfId="3" applyNumberFormat="1" applyFont="1" applyBorder="1" applyAlignment="1" applyProtection="1">
      <alignment vertical="center"/>
      <protection locked="0"/>
    </xf>
    <xf numFmtId="43" fontId="25" fillId="12" borderId="52" xfId="3" applyFont="1" applyFill="1" applyBorder="1" applyAlignment="1" applyProtection="1">
      <alignment vertical="center"/>
      <protection locked="0"/>
    </xf>
    <xf numFmtId="0" fontId="25" fillId="0" borderId="52" xfId="3" applyNumberFormat="1" applyFont="1" applyBorder="1" applyAlignment="1" applyProtection="1">
      <alignment vertical="center"/>
      <protection locked="0"/>
    </xf>
    <xf numFmtId="0" fontId="25" fillId="0" borderId="29" xfId="3" applyNumberFormat="1" applyFont="1" applyBorder="1" applyAlignment="1" applyProtection="1">
      <alignment vertical="center"/>
      <protection locked="0"/>
    </xf>
    <xf numFmtId="166" fontId="25" fillId="0" borderId="53" xfId="3" applyNumberFormat="1" applyFont="1" applyBorder="1" applyAlignment="1" applyProtection="1">
      <alignment horizontal="right" vertical="center" indent="1"/>
      <protection locked="0"/>
    </xf>
    <xf numFmtId="166" fontId="22" fillId="0" borderId="55" xfId="3" applyNumberFormat="1" applyFont="1" applyFill="1" applyBorder="1" applyAlignment="1" applyProtection="1">
      <alignment horizontal="right" vertical="center" indent="1"/>
      <protection locked="0"/>
    </xf>
    <xf numFmtId="166" fontId="22" fillId="16" borderId="4" xfId="3" applyNumberFormat="1" applyFont="1" applyFill="1" applyBorder="1" applyAlignment="1" applyProtection="1">
      <alignment horizontal="right" vertical="center" indent="1"/>
      <protection locked="0"/>
    </xf>
    <xf numFmtId="167" fontId="25" fillId="2" borderId="24" xfId="3" applyNumberFormat="1" applyFont="1" applyFill="1" applyBorder="1" applyProtection="1"/>
    <xf numFmtId="165" fontId="25" fillId="14" borderId="1" xfId="3" applyNumberFormat="1" applyFont="1" applyFill="1" applyBorder="1" applyProtection="1"/>
    <xf numFmtId="167" fontId="25" fillId="13" borderId="24" xfId="3" applyNumberFormat="1" applyFont="1" applyFill="1" applyBorder="1" applyProtection="1"/>
    <xf numFmtId="167" fontId="25" fillId="14" borderId="24" xfId="3" applyNumberFormat="1" applyFont="1" applyFill="1" applyBorder="1" applyProtection="1"/>
    <xf numFmtId="165" fontId="25" fillId="17" borderId="1" xfId="3" applyNumberFormat="1" applyFont="1" applyFill="1" applyBorder="1" applyProtection="1"/>
    <xf numFmtId="0" fontId="23" fillId="0" borderId="0" xfId="0" applyFont="1" applyProtection="1">
      <protection locked="0"/>
    </xf>
    <xf numFmtId="0" fontId="0" fillId="0" borderId="0" xfId="0" applyProtection="1">
      <protection locked="0"/>
    </xf>
    <xf numFmtId="0" fontId="32" fillId="0" borderId="0" xfId="0" applyFont="1" applyProtection="1">
      <protection locked="0"/>
    </xf>
    <xf numFmtId="0" fontId="25" fillId="0" borderId="1" xfId="0" applyFont="1" applyBorder="1" applyAlignment="1" applyProtection="1">
      <alignment horizontal="center"/>
      <protection locked="0"/>
    </xf>
    <xf numFmtId="0" fontId="0" fillId="0" borderId="0" xfId="0" applyBorder="1" applyAlignment="1" applyProtection="1">
      <alignment horizontal="center"/>
      <protection locked="0"/>
    </xf>
    <xf numFmtId="0" fontId="25" fillId="12" borderId="47" xfId="0" applyFont="1" applyFill="1" applyBorder="1" applyAlignment="1" applyProtection="1">
      <protection locked="0"/>
    </xf>
    <xf numFmtId="0" fontId="31" fillId="0" borderId="0" xfId="0" applyFont="1" applyBorder="1" applyAlignment="1" applyProtection="1">
      <alignment horizontal="left"/>
      <protection locked="0"/>
    </xf>
    <xf numFmtId="0" fontId="25" fillId="0" borderId="47" xfId="0" applyFont="1" applyFill="1" applyBorder="1" applyAlignment="1" applyProtection="1">
      <alignment horizontal="left"/>
      <protection locked="0"/>
    </xf>
    <xf numFmtId="0" fontId="25" fillId="0" borderId="48" xfId="0" applyFont="1" applyFill="1" applyBorder="1" applyAlignment="1" applyProtection="1">
      <alignment horizontal="left"/>
      <protection locked="0"/>
    </xf>
    <xf numFmtId="0" fontId="25" fillId="0" borderId="40" xfId="0" applyFont="1" applyFill="1" applyBorder="1" applyAlignment="1" applyProtection="1">
      <alignment horizontal="left"/>
      <protection locked="0"/>
    </xf>
    <xf numFmtId="0" fontId="0" fillId="12" borderId="1" xfId="0" applyFill="1" applyBorder="1" applyAlignment="1" applyProtection="1">
      <alignment horizontal="center"/>
      <protection locked="0"/>
    </xf>
    <xf numFmtId="0" fontId="25" fillId="0" borderId="0" xfId="0" applyFont="1" applyBorder="1" applyAlignment="1" applyProtection="1">
      <alignment horizontal="left"/>
      <protection locked="0"/>
    </xf>
    <xf numFmtId="0" fontId="25" fillId="0" borderId="1" xfId="0" applyFont="1" applyBorder="1" applyAlignment="1" applyProtection="1">
      <alignment horizontal="left"/>
      <protection locked="0"/>
    </xf>
    <xf numFmtId="3" fontId="0" fillId="0" borderId="0" xfId="0" applyNumberFormat="1" applyBorder="1" applyAlignment="1" applyProtection="1">
      <alignment horizontal="center"/>
      <protection locked="0"/>
    </xf>
    <xf numFmtId="0" fontId="25" fillId="0" borderId="0" xfId="0" applyFont="1" applyBorder="1" applyAlignment="1" applyProtection="1">
      <alignment horizontal="center"/>
      <protection locked="0"/>
    </xf>
    <xf numFmtId="0" fontId="25" fillId="0" borderId="47" xfId="0" applyFont="1" applyBorder="1" applyAlignment="1" applyProtection="1">
      <alignment horizontal="left"/>
      <protection locked="0"/>
    </xf>
    <xf numFmtId="0" fontId="25" fillId="0" borderId="40" xfId="0" applyFont="1" applyBorder="1" applyAlignment="1" applyProtection="1">
      <alignment horizontal="center"/>
      <protection locked="0"/>
    </xf>
    <xf numFmtId="0" fontId="22" fillId="0" borderId="1" xfId="0" applyFont="1" applyBorder="1" applyAlignment="1" applyProtection="1">
      <alignment horizontal="center"/>
      <protection locked="0"/>
    </xf>
    <xf numFmtId="0" fontId="0" fillId="0" borderId="0" xfId="0" applyBorder="1" applyProtection="1">
      <protection locked="0"/>
    </xf>
    <xf numFmtId="0" fontId="25" fillId="0" borderId="0" xfId="0" applyFont="1" applyBorder="1" applyAlignment="1" applyProtection="1">
      <alignment horizontal="right"/>
      <protection locked="0"/>
    </xf>
    <xf numFmtId="0" fontId="0" fillId="0" borderId="0" xfId="0" applyFill="1" applyBorder="1" applyAlignment="1" applyProtection="1">
      <alignment horizontal="center"/>
      <protection locked="0"/>
    </xf>
    <xf numFmtId="0" fontId="22" fillId="0" borderId="47" xfId="0" applyFont="1" applyBorder="1" applyProtection="1">
      <protection locked="0"/>
    </xf>
    <xf numFmtId="0" fontId="0" fillId="0" borderId="48" xfId="0" applyBorder="1" applyAlignment="1" applyProtection="1">
      <alignment horizontal="center"/>
      <protection locked="0"/>
    </xf>
    <xf numFmtId="0" fontId="0" fillId="0" borderId="40" xfId="0" applyBorder="1" applyAlignment="1" applyProtection="1">
      <alignment horizontal="center"/>
      <protection locked="0"/>
    </xf>
    <xf numFmtId="3" fontId="22" fillId="0" borderId="0" xfId="0" applyNumberFormat="1" applyFont="1" applyBorder="1" applyAlignment="1" applyProtection="1">
      <alignment horizontal="center"/>
      <protection locked="0"/>
    </xf>
    <xf numFmtId="165" fontId="0" fillId="0" borderId="0" xfId="0" applyNumberFormat="1" applyBorder="1" applyAlignment="1" applyProtection="1">
      <alignment horizontal="center"/>
      <protection locked="0"/>
    </xf>
    <xf numFmtId="0" fontId="0" fillId="0" borderId="0" xfId="0" applyBorder="1" applyAlignment="1" applyProtection="1">
      <alignment horizontal="center" vertical="center" wrapText="1"/>
      <protection locked="0"/>
    </xf>
    <xf numFmtId="0" fontId="25" fillId="0" borderId="0" xfId="0" applyFont="1" applyFill="1" applyBorder="1" applyAlignment="1" applyProtection="1">
      <alignment horizontal="center"/>
      <protection locked="0"/>
    </xf>
    <xf numFmtId="10" fontId="0" fillId="0" borderId="0" xfId="4" applyNumberFormat="1" applyFont="1" applyBorder="1" applyAlignment="1" applyProtection="1">
      <alignment horizontal="center"/>
      <protection locked="0"/>
    </xf>
    <xf numFmtId="0" fontId="25" fillId="0" borderId="1" xfId="0" applyFont="1" applyFill="1" applyBorder="1" applyAlignment="1" applyProtection="1">
      <alignment horizontal="center"/>
      <protection locked="0"/>
    </xf>
    <xf numFmtId="9" fontId="0" fillId="0" borderId="1" xfId="4" applyNumberFormat="1" applyFont="1" applyFill="1" applyBorder="1" applyAlignment="1" applyProtection="1">
      <alignment horizontal="center"/>
      <protection locked="0"/>
    </xf>
    <xf numFmtId="9" fontId="0" fillId="0" borderId="1" xfId="4" applyFont="1" applyFill="1" applyBorder="1" applyAlignment="1" applyProtection="1">
      <alignment horizontal="center"/>
      <protection locked="0"/>
    </xf>
    <xf numFmtId="43" fontId="0" fillId="0" borderId="1" xfId="4" applyNumberFormat="1" applyFont="1" applyFill="1" applyBorder="1" applyAlignment="1" applyProtection="1">
      <alignment horizontal="center"/>
      <protection locked="0"/>
    </xf>
    <xf numFmtId="0" fontId="0" fillId="0" borderId="1" xfId="4" applyNumberFormat="1" applyFont="1" applyFill="1" applyBorder="1" applyAlignment="1" applyProtection="1">
      <alignment horizontal="center"/>
      <protection locked="0"/>
    </xf>
    <xf numFmtId="0" fontId="0" fillId="0" borderId="1" xfId="0" applyBorder="1" applyAlignment="1" applyProtection="1">
      <alignment horizontal="center"/>
      <protection locked="0"/>
    </xf>
    <xf numFmtId="0" fontId="0" fillId="0" borderId="1" xfId="0" applyFill="1" applyBorder="1" applyAlignment="1" applyProtection="1">
      <alignment horizontal="center"/>
      <protection locked="0"/>
    </xf>
    <xf numFmtId="0" fontId="22" fillId="10" borderId="40" xfId="0" applyFont="1" applyFill="1" applyBorder="1" applyProtection="1">
      <protection locked="0"/>
    </xf>
    <xf numFmtId="165" fontId="0" fillId="10" borderId="1" xfId="3" applyNumberFormat="1" applyFont="1" applyFill="1" applyBorder="1" applyProtection="1">
      <protection locked="0"/>
    </xf>
    <xf numFmtId="0" fontId="22" fillId="0" borderId="40" xfId="0" applyFont="1" applyBorder="1" applyProtection="1">
      <protection locked="0"/>
    </xf>
    <xf numFmtId="167" fontId="22" fillId="0" borderId="1" xfId="0" applyNumberFormat="1" applyFont="1" applyBorder="1" applyProtection="1">
      <protection locked="0"/>
    </xf>
    <xf numFmtId="167" fontId="0" fillId="0" borderId="1" xfId="0" applyNumberFormat="1" applyFill="1" applyBorder="1" applyProtection="1">
      <protection locked="0"/>
    </xf>
    <xf numFmtId="0" fontId="26" fillId="0" borderId="40" xfId="0" applyFont="1" applyBorder="1" applyAlignment="1" applyProtection="1">
      <alignment horizontal="left"/>
      <protection locked="0"/>
    </xf>
    <xf numFmtId="0" fontId="26" fillId="0" borderId="1" xfId="0" applyFont="1" applyBorder="1" applyAlignment="1" applyProtection="1">
      <alignment horizontal="left"/>
      <protection locked="0"/>
    </xf>
    <xf numFmtId="0" fontId="26" fillId="12" borderId="1" xfId="0" applyFont="1" applyFill="1" applyBorder="1" applyAlignment="1" applyProtection="1">
      <alignment horizontal="left"/>
      <protection locked="0"/>
    </xf>
    <xf numFmtId="0" fontId="26" fillId="0" borderId="0" xfId="0" applyFont="1" applyAlignment="1" applyProtection="1">
      <alignment horizontal="left"/>
      <protection locked="0"/>
    </xf>
    <xf numFmtId="0" fontId="26" fillId="0" borderId="0" xfId="0" applyFont="1" applyAlignment="1">
      <alignment horizontal="left"/>
    </xf>
    <xf numFmtId="167" fontId="26" fillId="12" borderId="1" xfId="0" applyNumberFormat="1" applyFont="1" applyFill="1" applyBorder="1" applyAlignment="1" applyProtection="1">
      <alignment horizontal="right"/>
      <protection locked="0"/>
    </xf>
    <xf numFmtId="167" fontId="26" fillId="0" borderId="1" xfId="0" applyNumberFormat="1" applyFont="1" applyBorder="1" applyAlignment="1" applyProtection="1">
      <alignment horizontal="right"/>
      <protection locked="0"/>
    </xf>
    <xf numFmtId="0" fontId="26" fillId="12" borderId="40" xfId="0" applyFont="1" applyFill="1" applyBorder="1" applyAlignment="1" applyProtection="1">
      <alignment horizontal="left"/>
      <protection locked="0"/>
    </xf>
    <xf numFmtId="0" fontId="22" fillId="0" borderId="40" xfId="0" applyFont="1" applyBorder="1" applyAlignment="1" applyProtection="1">
      <alignment wrapText="1"/>
      <protection locked="0"/>
    </xf>
    <xf numFmtId="167" fontId="0" fillId="0" borderId="1" xfId="3" applyNumberFormat="1" applyFont="1" applyBorder="1" applyProtection="1">
      <protection locked="0"/>
    </xf>
    <xf numFmtId="0" fontId="22" fillId="0" borderId="40" xfId="0" applyFont="1" applyBorder="1" applyAlignment="1" applyProtection="1">
      <alignment vertical="center"/>
      <protection locked="0"/>
    </xf>
    <xf numFmtId="167" fontId="0" fillId="0" borderId="1" xfId="0" applyNumberFormat="1" applyBorder="1" applyProtection="1">
      <protection locked="0"/>
    </xf>
    <xf numFmtId="0" fontId="0" fillId="0" borderId="1" xfId="0" applyBorder="1" applyProtection="1">
      <protection locked="0"/>
    </xf>
    <xf numFmtId="0" fontId="0" fillId="0" borderId="40" xfId="0" applyBorder="1" applyProtection="1">
      <protection locked="0"/>
    </xf>
    <xf numFmtId="0" fontId="25" fillId="0" borderId="40" xfId="0" applyFont="1" applyFill="1" applyBorder="1" applyProtection="1">
      <protection locked="0"/>
    </xf>
    <xf numFmtId="0" fontId="25" fillId="0" borderId="40" xfId="0" applyFont="1" applyBorder="1" applyProtection="1">
      <protection locked="0"/>
    </xf>
    <xf numFmtId="0" fontId="0" fillId="0" borderId="1" xfId="0" applyBorder="1" applyAlignment="1" applyProtection="1">
      <alignment horizontal="left" vertical="center"/>
      <protection locked="0"/>
    </xf>
    <xf numFmtId="0" fontId="25" fillId="0" borderId="1" xfId="0" applyFont="1" applyFill="1" applyBorder="1" applyProtection="1">
      <protection locked="0"/>
    </xf>
    <xf numFmtId="0" fontId="0" fillId="0" borderId="0" xfId="0" applyBorder="1" applyAlignment="1" applyProtection="1">
      <alignment horizontal="center" vertical="center"/>
      <protection locked="0"/>
    </xf>
    <xf numFmtId="0" fontId="0" fillId="0" borderId="0" xfId="0" applyBorder="1" applyAlignment="1" applyProtection="1">
      <alignment horizontal="left" vertical="center"/>
      <protection locked="0"/>
    </xf>
    <xf numFmtId="0" fontId="25" fillId="0" borderId="1" xfId="0" applyFont="1" applyBorder="1" applyAlignment="1" applyProtection="1">
      <alignment horizontal="left" vertical="center"/>
      <protection locked="0"/>
    </xf>
    <xf numFmtId="167" fontId="0" fillId="9" borderId="1" xfId="0" applyNumberFormat="1" applyFill="1" applyBorder="1" applyProtection="1">
      <protection locked="0"/>
    </xf>
    <xf numFmtId="0" fontId="25" fillId="0" borderId="1" xfId="0" applyFont="1" applyBorder="1" applyAlignment="1" applyProtection="1">
      <alignment horizontal="left" vertical="center" wrapText="1"/>
      <protection locked="0"/>
    </xf>
    <xf numFmtId="0" fontId="25" fillId="0" borderId="0" xfId="0" applyFont="1" applyBorder="1" applyAlignment="1" applyProtection="1">
      <alignment horizontal="center" vertical="center" wrapText="1"/>
      <protection locked="0"/>
    </xf>
    <xf numFmtId="0" fontId="25" fillId="0" borderId="0" xfId="0" applyFont="1" applyBorder="1" applyAlignment="1" applyProtection="1">
      <alignment horizontal="left" vertical="center"/>
      <protection locked="0"/>
    </xf>
    <xf numFmtId="167" fontId="0" fillId="0" borderId="0" xfId="0" applyNumberFormat="1" applyFill="1" applyBorder="1" applyProtection="1">
      <protection locked="0"/>
    </xf>
    <xf numFmtId="0" fontId="22" fillId="0" borderId="1" xfId="0" applyFont="1" applyBorder="1" applyProtection="1">
      <protection locked="0"/>
    </xf>
    <xf numFmtId="0" fontId="22" fillId="0" borderId="1" xfId="0" applyFont="1" applyFill="1" applyBorder="1" applyProtection="1">
      <protection locked="0"/>
    </xf>
    <xf numFmtId="0" fontId="0" fillId="12" borderId="1" xfId="0" applyFill="1" applyBorder="1" applyProtection="1">
      <protection locked="0"/>
    </xf>
    <xf numFmtId="0" fontId="25" fillId="0" borderId="1" xfId="0" applyFont="1" applyBorder="1" applyProtection="1">
      <protection locked="0"/>
    </xf>
    <xf numFmtId="167" fontId="0" fillId="0" borderId="1" xfId="3" applyNumberFormat="1" applyFont="1" applyFill="1" applyBorder="1" applyProtection="1"/>
    <xf numFmtId="165" fontId="0" fillId="11" borderId="1" xfId="3" applyNumberFormat="1" applyFont="1" applyFill="1" applyBorder="1" applyProtection="1"/>
    <xf numFmtId="167" fontId="0" fillId="0" borderId="24" xfId="3" applyNumberFormat="1" applyFont="1" applyFill="1" applyBorder="1" applyProtection="1"/>
    <xf numFmtId="0" fontId="0" fillId="13" borderId="1" xfId="0" applyFill="1" applyBorder="1" applyProtection="1">
      <protection locked="0"/>
    </xf>
    <xf numFmtId="0" fontId="22" fillId="14" borderId="1" xfId="0" applyFont="1" applyFill="1" applyBorder="1" applyAlignment="1" applyProtection="1">
      <alignment horizontal="left"/>
      <protection locked="0"/>
    </xf>
    <xf numFmtId="166" fontId="22" fillId="13" borderId="24" xfId="0" applyNumberFormat="1" applyFont="1" applyFill="1" applyBorder="1" applyAlignment="1" applyProtection="1">
      <alignment horizontal="center"/>
    </xf>
    <xf numFmtId="166" fontId="22" fillId="14" borderId="24" xfId="0" applyNumberFormat="1" applyFont="1" applyFill="1" applyBorder="1" applyAlignment="1" applyProtection="1">
      <alignment horizontal="center"/>
    </xf>
    <xf numFmtId="165" fontId="0" fillId="0" borderId="0" xfId="3" applyNumberFormat="1" applyFont="1" applyProtection="1"/>
    <xf numFmtId="165" fontId="0" fillId="13" borderId="1" xfId="0" applyNumberFormat="1" applyFill="1" applyBorder="1" applyAlignment="1" applyProtection="1">
      <alignment horizontal="center"/>
    </xf>
    <xf numFmtId="0" fontId="24" fillId="14" borderId="1" xfId="0" applyFont="1" applyFill="1" applyBorder="1" applyAlignment="1" applyProtection="1">
      <alignment horizontal="left"/>
      <protection locked="0"/>
    </xf>
    <xf numFmtId="0" fontId="0" fillId="0" borderId="0" xfId="0" applyProtection="1"/>
    <xf numFmtId="165" fontId="0" fillId="0" borderId="1" xfId="3" applyNumberFormat="1" applyFont="1" applyFill="1" applyBorder="1" applyProtection="1"/>
    <xf numFmtId="0" fontId="0" fillId="0" borderId="1" xfId="0" applyBorder="1" applyProtection="1"/>
    <xf numFmtId="0" fontId="25" fillId="0" borderId="0" xfId="0" applyFont="1" applyFill="1" applyBorder="1" applyAlignment="1" applyProtection="1">
      <alignment horizontal="left" vertical="center"/>
      <protection locked="0"/>
    </xf>
    <xf numFmtId="2" fontId="0" fillId="0" borderId="0" xfId="0" applyNumberFormat="1" applyBorder="1" applyProtection="1">
      <protection locked="0"/>
    </xf>
    <xf numFmtId="0" fontId="0" fillId="0" borderId="1" xfId="0" applyFill="1" applyBorder="1" applyProtection="1">
      <protection locked="0"/>
    </xf>
    <xf numFmtId="10" fontId="0" fillId="12" borderId="1" xfId="0" applyNumberFormat="1" applyFill="1" applyBorder="1" applyAlignment="1" applyProtection="1">
      <alignment horizontal="center"/>
      <protection locked="0"/>
    </xf>
    <xf numFmtId="0" fontId="22" fillId="0" borderId="6" xfId="0" applyFont="1" applyBorder="1" applyAlignment="1" applyProtection="1">
      <alignment horizontal="center" vertical="center" wrapText="1"/>
      <protection locked="0"/>
    </xf>
    <xf numFmtId="0" fontId="22" fillId="0" borderId="43" xfId="0" applyFont="1" applyBorder="1" applyAlignment="1" applyProtection="1">
      <alignment horizontal="center" vertical="center" wrapText="1"/>
      <protection locked="0"/>
    </xf>
    <xf numFmtId="0" fontId="22" fillId="0" borderId="8" xfId="0" applyFont="1" applyBorder="1" applyAlignment="1" applyProtection="1">
      <alignment horizontal="center" vertical="center"/>
      <protection locked="0"/>
    </xf>
    <xf numFmtId="0" fontId="0" fillId="0" borderId="0" xfId="0" applyAlignment="1" applyProtection="1">
      <alignment vertical="center"/>
      <protection locked="0"/>
    </xf>
    <xf numFmtId="0" fontId="0" fillId="0" borderId="0" xfId="0" applyAlignment="1">
      <alignment vertical="center"/>
    </xf>
    <xf numFmtId="43" fontId="0" fillId="12" borderId="49" xfId="0" applyNumberFormat="1" applyFill="1" applyBorder="1" applyAlignment="1" applyProtection="1">
      <alignment vertical="center"/>
      <protection locked="0"/>
    </xf>
    <xf numFmtId="0" fontId="0" fillId="0" borderId="49" xfId="0" applyNumberFormat="1" applyBorder="1" applyAlignment="1" applyProtection="1">
      <alignment vertical="center"/>
      <protection locked="0"/>
    </xf>
    <xf numFmtId="0" fontId="0" fillId="0" borderId="50" xfId="3" applyNumberFormat="1" applyFont="1" applyBorder="1" applyAlignment="1" applyProtection="1">
      <alignment vertical="center"/>
      <protection locked="0"/>
    </xf>
    <xf numFmtId="43" fontId="0" fillId="0" borderId="51" xfId="0" applyNumberFormat="1" applyBorder="1" applyAlignment="1" applyProtection="1">
      <alignment vertical="center"/>
      <protection locked="0"/>
    </xf>
    <xf numFmtId="43" fontId="22" fillId="12" borderId="54" xfId="0" applyNumberFormat="1" applyFont="1" applyFill="1" applyBorder="1" applyAlignment="1" applyProtection="1">
      <alignment vertical="center"/>
      <protection locked="0"/>
    </xf>
    <xf numFmtId="43" fontId="22" fillId="15" borderId="54" xfId="0" applyNumberFormat="1" applyFont="1" applyFill="1" applyBorder="1" applyAlignment="1" applyProtection="1">
      <alignment vertical="center"/>
      <protection locked="0"/>
    </xf>
    <xf numFmtId="43" fontId="22" fillId="15" borderId="30" xfId="0" applyNumberFormat="1" applyFont="1" applyFill="1" applyBorder="1" applyAlignment="1" applyProtection="1">
      <alignment vertical="center"/>
      <protection locked="0"/>
    </xf>
    <xf numFmtId="0" fontId="22" fillId="15" borderId="54" xfId="0" applyNumberFormat="1" applyFont="1" applyFill="1" applyBorder="1" applyAlignment="1" applyProtection="1">
      <alignment vertical="center"/>
      <protection locked="0"/>
    </xf>
    <xf numFmtId="0" fontId="22" fillId="15" borderId="30" xfId="0" applyNumberFormat="1" applyFont="1" applyFill="1" applyBorder="1" applyAlignment="1" applyProtection="1">
      <alignment vertical="center"/>
      <protection locked="0"/>
    </xf>
    <xf numFmtId="0" fontId="22" fillId="0" borderId="1" xfId="0" applyFont="1" applyBorder="1" applyAlignment="1" applyProtection="1">
      <alignment horizontal="center" vertical="center"/>
    </xf>
    <xf numFmtId="0" fontId="0" fillId="6" borderId="18" xfId="0" applyFill="1" applyBorder="1" applyAlignment="1" applyProtection="1">
      <alignment horizontal="center" wrapText="1"/>
      <protection locked="0"/>
    </xf>
    <xf numFmtId="0" fontId="0" fillId="6" borderId="19" xfId="0" applyFill="1" applyBorder="1" applyAlignment="1" applyProtection="1">
      <alignment horizontal="center" wrapText="1"/>
      <protection locked="0"/>
    </xf>
    <xf numFmtId="0" fontId="0" fillId="6" borderId="20" xfId="0" applyFill="1" applyBorder="1" applyAlignment="1" applyProtection="1">
      <alignment horizontal="center" wrapText="1"/>
      <protection locked="0"/>
    </xf>
    <xf numFmtId="0" fontId="0" fillId="6" borderId="5" xfId="0" applyFont="1" applyFill="1" applyBorder="1" applyAlignment="1" applyProtection="1">
      <alignment horizontal="center" wrapText="1"/>
      <protection locked="0"/>
    </xf>
    <xf numFmtId="0" fontId="0" fillId="6" borderId="0" xfId="0" applyFont="1" applyFill="1" applyBorder="1" applyAlignment="1" applyProtection="1">
      <alignment horizontal="center" wrapText="1"/>
      <protection locked="0"/>
    </xf>
    <xf numFmtId="0" fontId="0" fillId="6" borderId="17" xfId="0" applyFont="1" applyFill="1" applyBorder="1" applyAlignment="1" applyProtection="1">
      <alignment horizontal="center" wrapText="1"/>
      <protection locked="0"/>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2" fillId="6" borderId="6" xfId="0" applyFont="1" applyFill="1" applyBorder="1" applyAlignment="1" applyProtection="1">
      <alignment horizontal="center" wrapText="1"/>
      <protection locked="0"/>
    </xf>
    <xf numFmtId="0" fontId="2" fillId="6" borderId="7" xfId="0" applyFont="1" applyFill="1" applyBorder="1" applyAlignment="1" applyProtection="1">
      <alignment horizontal="center" wrapText="1"/>
      <protection locked="0"/>
    </xf>
    <xf numFmtId="0" fontId="2" fillId="6" borderId="8" xfId="0" applyFont="1" applyFill="1" applyBorder="1" applyAlignment="1" applyProtection="1">
      <alignment horizontal="center" wrapText="1"/>
      <protection locked="0"/>
    </xf>
    <xf numFmtId="0" fontId="0" fillId="6" borderId="5" xfId="0" applyFill="1" applyBorder="1" applyAlignment="1" applyProtection="1">
      <alignment horizontal="center" wrapText="1"/>
      <protection locked="0"/>
    </xf>
    <xf numFmtId="0" fontId="0" fillId="6" borderId="0" xfId="0" applyFill="1" applyBorder="1" applyAlignment="1" applyProtection="1">
      <alignment horizontal="center" wrapText="1"/>
      <protection locked="0"/>
    </xf>
    <xf numFmtId="0" fontId="0" fillId="6" borderId="17" xfId="0" applyFill="1" applyBorder="1" applyAlignment="1" applyProtection="1">
      <alignment horizontal="center" wrapText="1"/>
      <protection locked="0"/>
    </xf>
    <xf numFmtId="0" fontId="2" fillId="6" borderId="5" xfId="0" applyFont="1" applyFill="1" applyBorder="1" applyAlignment="1" applyProtection="1">
      <alignment horizontal="center" wrapText="1"/>
      <protection locked="0"/>
    </xf>
    <xf numFmtId="0" fontId="2" fillId="6" borderId="0" xfId="0" applyFont="1" applyFill="1" applyBorder="1" applyAlignment="1" applyProtection="1">
      <alignment horizontal="center" wrapText="1"/>
      <protection locked="0"/>
    </xf>
    <xf numFmtId="0" fontId="2" fillId="6" borderId="17" xfId="0" applyFont="1" applyFill="1" applyBorder="1" applyAlignment="1" applyProtection="1">
      <alignment horizontal="center" wrapText="1"/>
      <protection locked="0"/>
    </xf>
    <xf numFmtId="0" fontId="15" fillId="0" borderId="2" xfId="0" applyFont="1" applyBorder="1" applyAlignment="1">
      <alignment horizontal="center" wrapText="1"/>
    </xf>
    <xf numFmtId="0" fontId="15" fillId="0" borderId="3" xfId="0" applyFont="1" applyBorder="1" applyAlignment="1">
      <alignment horizontal="center" wrapText="1"/>
    </xf>
    <xf numFmtId="0" fontId="15" fillId="0" borderId="4" xfId="0" applyFont="1" applyBorder="1" applyAlignment="1">
      <alignment horizontal="center" wrapText="1"/>
    </xf>
    <xf numFmtId="0" fontId="0" fillId="6" borderId="2" xfId="0" applyFill="1" applyBorder="1" applyAlignment="1" applyProtection="1">
      <alignment horizontal="center" wrapText="1"/>
    </xf>
    <xf numFmtId="0" fontId="0" fillId="6" borderId="3" xfId="0" applyFill="1" applyBorder="1" applyAlignment="1" applyProtection="1">
      <alignment horizontal="center" wrapText="1"/>
    </xf>
    <xf numFmtId="0" fontId="0" fillId="6" borderId="4" xfId="0" applyFill="1" applyBorder="1" applyAlignment="1" applyProtection="1">
      <alignment horizontal="center" wrapText="1"/>
    </xf>
    <xf numFmtId="0" fontId="2" fillId="6" borderId="6" xfId="0" applyFont="1" applyFill="1" applyBorder="1" applyAlignment="1">
      <alignment horizontal="center" wrapText="1"/>
    </xf>
    <xf numFmtId="0" fontId="2" fillId="6" borderId="7" xfId="0" applyFont="1" applyFill="1" applyBorder="1" applyAlignment="1">
      <alignment horizontal="center" wrapText="1"/>
    </xf>
    <xf numFmtId="0" fontId="2" fillId="6" borderId="8" xfId="0" applyFont="1" applyFill="1" applyBorder="1" applyAlignment="1">
      <alignment horizontal="center" wrapText="1"/>
    </xf>
    <xf numFmtId="0" fontId="0" fillId="6" borderId="18" xfId="0" applyFill="1" applyBorder="1" applyAlignment="1" applyProtection="1">
      <alignment horizontal="center" wrapText="1"/>
    </xf>
    <xf numFmtId="0" fontId="0" fillId="6" borderId="19" xfId="0" applyFill="1" applyBorder="1" applyAlignment="1" applyProtection="1">
      <alignment horizontal="center" wrapText="1"/>
    </xf>
    <xf numFmtId="0" fontId="0" fillId="6" borderId="20" xfId="0" applyFill="1" applyBorder="1" applyAlignment="1" applyProtection="1">
      <alignment horizontal="center" wrapText="1"/>
    </xf>
    <xf numFmtId="0" fontId="2" fillId="6" borderId="5" xfId="0" applyFont="1" applyFill="1" applyBorder="1" applyAlignment="1">
      <alignment horizontal="center" wrapText="1"/>
    </xf>
    <xf numFmtId="0" fontId="2" fillId="6" borderId="0" xfId="0" applyFont="1" applyFill="1" applyBorder="1" applyAlignment="1">
      <alignment horizontal="center" wrapText="1"/>
    </xf>
    <xf numFmtId="0" fontId="2" fillId="6" borderId="17" xfId="0" applyFont="1" applyFill="1" applyBorder="1" applyAlignment="1">
      <alignment horizontal="center" wrapText="1"/>
    </xf>
    <xf numFmtId="0" fontId="0" fillId="6" borderId="5" xfId="0" applyFill="1" applyBorder="1" applyAlignment="1">
      <alignment horizontal="center" wrapText="1"/>
    </xf>
    <xf numFmtId="0" fontId="0" fillId="6" borderId="0" xfId="0" applyFill="1" applyBorder="1" applyAlignment="1">
      <alignment horizontal="center" wrapText="1"/>
    </xf>
    <xf numFmtId="0" fontId="0" fillId="6" borderId="17" xfId="0" applyFill="1" applyBorder="1" applyAlignment="1">
      <alignment horizont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6" borderId="2" xfId="0" applyFont="1" applyFill="1" applyBorder="1" applyAlignment="1">
      <alignment horizontal="center" wrapText="1"/>
    </xf>
    <xf numFmtId="0" fontId="15" fillId="6" borderId="3" xfId="0" applyFont="1" applyFill="1" applyBorder="1" applyAlignment="1">
      <alignment horizontal="center" wrapText="1"/>
    </xf>
    <xf numFmtId="0" fontId="6" fillId="3" borderId="43" xfId="0" applyNumberFormat="1" applyFont="1" applyFill="1" applyBorder="1" applyAlignment="1" applyProtection="1">
      <alignment horizontal="center" vertical="center" wrapText="1"/>
      <protection locked="0"/>
    </xf>
    <xf numFmtId="0" fontId="6" fillId="3" borderId="44" xfId="0" applyNumberFormat="1" applyFont="1" applyFill="1" applyBorder="1" applyAlignment="1" applyProtection="1">
      <alignment horizontal="center" vertical="center" wrapText="1"/>
      <protection locked="0"/>
    </xf>
    <xf numFmtId="0" fontId="6" fillId="3" borderId="45" xfId="0" applyNumberFormat="1" applyFont="1" applyFill="1" applyBorder="1" applyAlignment="1" applyProtection="1">
      <alignment horizontal="center" vertical="center" wrapText="1"/>
      <protection locked="0"/>
    </xf>
    <xf numFmtId="9" fontId="22" fillId="0" borderId="33" xfId="0" applyNumberFormat="1" applyFont="1" applyBorder="1" applyAlignment="1" applyProtection="1">
      <alignment horizontal="center" vertical="center"/>
    </xf>
    <xf numFmtId="9" fontId="22" fillId="0" borderId="24" xfId="0" applyNumberFormat="1" applyFont="1" applyBorder="1" applyAlignment="1" applyProtection="1">
      <alignment horizontal="center" vertical="center"/>
    </xf>
    <xf numFmtId="9" fontId="22" fillId="0" borderId="1" xfId="0" applyNumberFormat="1" applyFont="1" applyBorder="1" applyAlignment="1" applyProtection="1">
      <alignment horizontal="center" vertical="center"/>
    </xf>
    <xf numFmtId="0" fontId="25" fillId="0" borderId="1" xfId="0" applyFont="1" applyBorder="1" applyAlignment="1" applyProtection="1">
      <alignment horizontal="center" vertical="center"/>
    </xf>
    <xf numFmtId="0" fontId="25" fillId="0" borderId="59" xfId="0" applyFont="1" applyBorder="1" applyAlignment="1" applyProtection="1">
      <alignment horizontal="left" vertical="center"/>
    </xf>
    <xf numFmtId="0" fontId="25" fillId="0" borderId="60" xfId="0" applyFont="1" applyBorder="1" applyAlignment="1" applyProtection="1">
      <alignment horizontal="left" vertical="center"/>
    </xf>
    <xf numFmtId="0" fontId="25" fillId="0" borderId="61" xfId="0" applyFont="1" applyBorder="1" applyAlignment="1" applyProtection="1">
      <alignment horizontal="left" vertical="center"/>
    </xf>
    <xf numFmtId="0" fontId="25" fillId="0" borderId="56" xfId="0" applyFont="1" applyBorder="1" applyAlignment="1" applyProtection="1">
      <alignment horizontal="left" vertical="center"/>
    </xf>
    <xf numFmtId="0" fontId="25" fillId="0" borderId="57" xfId="0" applyFont="1" applyBorder="1" applyAlignment="1" applyProtection="1">
      <alignment horizontal="left" vertical="center"/>
    </xf>
    <xf numFmtId="0" fontId="25" fillId="0" borderId="58" xfId="0" applyFont="1" applyBorder="1" applyAlignment="1" applyProtection="1">
      <alignment horizontal="left" vertical="center"/>
    </xf>
    <xf numFmtId="3" fontId="22" fillId="0" borderId="33" xfId="0" applyNumberFormat="1" applyFont="1" applyBorder="1" applyAlignment="1" applyProtection="1">
      <alignment horizontal="center" vertical="center"/>
    </xf>
    <xf numFmtId="3" fontId="22" fillId="0" borderId="24" xfId="0" applyNumberFormat="1" applyFont="1" applyBorder="1" applyAlignment="1" applyProtection="1">
      <alignment horizontal="center" vertical="center"/>
    </xf>
    <xf numFmtId="0" fontId="22" fillId="0" borderId="1" xfId="0" applyNumberFormat="1" applyFont="1" applyBorder="1" applyAlignment="1" applyProtection="1">
      <alignment horizontal="center" vertical="center"/>
    </xf>
    <xf numFmtId="3" fontId="22" fillId="0" borderId="1" xfId="0" applyNumberFormat="1" applyFont="1" applyBorder="1" applyAlignment="1" applyProtection="1">
      <alignment horizontal="center" vertical="center"/>
    </xf>
    <xf numFmtId="0" fontId="22" fillId="0" borderId="54" xfId="0" applyFont="1" applyFill="1" applyBorder="1" applyAlignment="1" applyProtection="1">
      <alignment horizontal="left" vertical="center"/>
      <protection locked="0"/>
    </xf>
    <xf numFmtId="0" fontId="22" fillId="0" borderId="55" xfId="0" applyFont="1" applyFill="1" applyBorder="1" applyAlignment="1" applyProtection="1">
      <alignment horizontal="left" vertical="center"/>
      <protection locked="0"/>
    </xf>
    <xf numFmtId="0" fontId="25" fillId="0" borderId="33" xfId="0" applyFont="1" applyBorder="1" applyAlignment="1" applyProtection="1">
      <alignment horizontal="center" vertical="center" wrapText="1"/>
      <protection locked="0"/>
    </xf>
    <xf numFmtId="0" fontId="0" fillId="0" borderId="46" xfId="0"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0" fontId="22" fillId="14" borderId="54" xfId="0" applyFont="1" applyFill="1" applyBorder="1" applyAlignment="1" applyProtection="1">
      <alignment horizontal="left" vertical="center"/>
      <protection locked="0"/>
    </xf>
    <xf numFmtId="0" fontId="22" fillId="14" borderId="55" xfId="0" applyFont="1" applyFill="1" applyBorder="1" applyAlignment="1" applyProtection="1">
      <alignment horizontal="left" vertical="center"/>
      <protection locked="0"/>
    </xf>
    <xf numFmtId="0" fontId="22" fillId="0" borderId="47" xfId="0" applyFont="1" applyBorder="1" applyAlignment="1" applyProtection="1">
      <alignment horizontal="center" vertical="center"/>
    </xf>
    <xf numFmtId="0" fontId="22" fillId="0" borderId="48" xfId="0" applyFont="1" applyBorder="1" applyAlignment="1" applyProtection="1">
      <alignment horizontal="center" vertical="center"/>
    </xf>
    <xf numFmtId="0" fontId="22" fillId="0" borderId="40" xfId="0" applyFont="1" applyBorder="1" applyAlignment="1" applyProtection="1">
      <alignment horizontal="center" vertical="center"/>
    </xf>
    <xf numFmtId="0" fontId="0" fillId="0" borderId="1" xfId="0"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25" fillId="17" borderId="1" xfId="0" applyFont="1" applyFill="1" applyBorder="1" applyAlignment="1" applyProtection="1">
      <alignment horizontal="left" vertical="center"/>
      <protection locked="0"/>
    </xf>
    <xf numFmtId="0" fontId="25" fillId="0" borderId="1" xfId="0" applyFont="1" applyFill="1" applyBorder="1" applyAlignment="1" applyProtection="1">
      <alignment horizontal="left"/>
      <protection locked="0"/>
    </xf>
    <xf numFmtId="0" fontId="23" fillId="0" borderId="2" xfId="0" applyFont="1" applyBorder="1" applyAlignment="1" applyProtection="1">
      <alignment horizontal="center" vertical="center" wrapText="1"/>
      <protection locked="0"/>
    </xf>
    <xf numFmtId="0" fontId="23" fillId="0" borderId="4" xfId="0" applyFont="1" applyBorder="1" applyAlignment="1" applyProtection="1">
      <alignment horizontal="center" vertical="center"/>
      <protection locked="0"/>
    </xf>
    <xf numFmtId="0" fontId="25" fillId="0" borderId="49" xfId="0" applyFont="1" applyBorder="1" applyAlignment="1" applyProtection="1">
      <alignment horizontal="left" vertical="center"/>
      <protection locked="0"/>
    </xf>
    <xf numFmtId="0" fontId="25" fillId="0" borderId="51" xfId="0" applyFont="1" applyBorder="1" applyAlignment="1" applyProtection="1">
      <alignment horizontal="left" vertical="center"/>
      <protection locked="0"/>
    </xf>
    <xf numFmtId="0" fontId="25" fillId="0" borderId="52" xfId="0" applyFont="1" applyBorder="1" applyAlignment="1" applyProtection="1">
      <alignment horizontal="left" vertical="center"/>
      <protection locked="0"/>
    </xf>
    <xf numFmtId="0" fontId="25" fillId="0" borderId="53" xfId="0" applyFont="1" applyBorder="1" applyAlignment="1" applyProtection="1">
      <alignment horizontal="left" vertical="center"/>
      <protection locked="0"/>
    </xf>
    <xf numFmtId="0" fontId="26" fillId="0" borderId="26" xfId="0" applyFont="1" applyBorder="1" applyAlignment="1" applyProtection="1">
      <alignment horizontal="center" vertical="center"/>
      <protection locked="0"/>
    </xf>
    <xf numFmtId="0" fontId="26" fillId="0" borderId="28" xfId="0" applyFont="1" applyBorder="1" applyAlignment="1" applyProtection="1">
      <alignment horizontal="center" vertical="center"/>
      <protection locked="0"/>
    </xf>
    <xf numFmtId="0" fontId="0" fillId="0" borderId="0" xfId="0" applyProtection="1">
      <protection locked="0"/>
    </xf>
    <xf numFmtId="0" fontId="25" fillId="0" borderId="1" xfId="0" applyFont="1" applyBorder="1" applyAlignment="1" applyProtection="1">
      <alignment horizontal="center" vertical="center" wrapText="1"/>
      <protection locked="0"/>
    </xf>
    <xf numFmtId="0" fontId="22" fillId="0" borderId="33" xfId="0" applyFont="1" applyBorder="1" applyAlignment="1" applyProtection="1">
      <alignment horizontal="center" vertical="center" wrapText="1"/>
      <protection locked="0"/>
    </xf>
    <xf numFmtId="0" fontId="22" fillId="0" borderId="46" xfId="0" applyFont="1" applyBorder="1" applyAlignment="1" applyProtection="1">
      <alignment horizontal="center" vertical="center" wrapText="1"/>
      <protection locked="0"/>
    </xf>
    <xf numFmtId="0" fontId="22" fillId="0" borderId="24" xfId="0" applyFont="1" applyBorder="1" applyAlignment="1" applyProtection="1">
      <alignment horizontal="center" vertical="center" wrapText="1"/>
      <protection locked="0"/>
    </xf>
    <xf numFmtId="0" fontId="25" fillId="0" borderId="47" xfId="0" applyFont="1" applyBorder="1" applyAlignment="1" applyProtection="1">
      <alignment horizontal="left"/>
      <protection locked="0"/>
    </xf>
    <xf numFmtId="0" fontId="25" fillId="0" borderId="40" xfId="0" applyFont="1" applyBorder="1" applyAlignment="1" applyProtection="1">
      <alignment horizontal="left"/>
      <protection locked="0"/>
    </xf>
    <xf numFmtId="0" fontId="25" fillId="0" borderId="1" xfId="0" applyFont="1" applyBorder="1" applyAlignment="1" applyProtection="1">
      <alignment horizontal="center" wrapText="1"/>
      <protection locked="0"/>
    </xf>
    <xf numFmtId="0" fontId="0" fillId="12" borderId="1" xfId="0" applyFill="1" applyBorder="1" applyAlignment="1" applyProtection="1">
      <alignment horizontal="center"/>
      <protection locked="0"/>
    </xf>
    <xf numFmtId="0" fontId="25" fillId="0" borderId="1" xfId="0" applyFont="1" applyBorder="1" applyAlignment="1" applyProtection="1">
      <alignment horizontal="center" vertical="center"/>
      <protection locked="0"/>
    </xf>
    <xf numFmtId="0" fontId="25" fillId="12" borderId="48" xfId="0" applyFont="1" applyFill="1" applyBorder="1" applyAlignment="1" applyProtection="1">
      <alignment horizontal="center"/>
      <protection locked="0"/>
    </xf>
    <xf numFmtId="0" fontId="25" fillId="12" borderId="40" xfId="0" applyFont="1" applyFill="1" applyBorder="1" applyAlignment="1" applyProtection="1">
      <alignment horizontal="center"/>
      <protection locked="0"/>
    </xf>
    <xf numFmtId="0" fontId="25" fillId="0" borderId="46" xfId="0" applyFont="1" applyBorder="1" applyAlignment="1" applyProtection="1">
      <alignment horizontal="center" vertical="center" wrapText="1"/>
      <protection locked="0"/>
    </xf>
    <xf numFmtId="0" fontId="25" fillId="0" borderId="24" xfId="0" applyFont="1" applyBorder="1" applyAlignment="1" applyProtection="1">
      <alignment horizontal="center" vertical="center" wrapText="1"/>
      <protection locked="0"/>
    </xf>
    <xf numFmtId="165" fontId="28" fillId="0" borderId="56" xfId="3" applyNumberFormat="1" applyFont="1" applyFill="1" applyBorder="1" applyAlignment="1" applyProtection="1">
      <alignment horizontal="center"/>
      <protection locked="0"/>
    </xf>
    <xf numFmtId="165" fontId="28" fillId="0" borderId="57" xfId="3" applyNumberFormat="1" applyFont="1" applyFill="1" applyBorder="1" applyAlignment="1" applyProtection="1">
      <alignment horizontal="center"/>
      <protection locked="0"/>
    </xf>
    <xf numFmtId="165" fontId="28" fillId="0" borderId="58" xfId="3" applyNumberFormat="1" applyFont="1" applyFill="1" applyBorder="1" applyAlignment="1" applyProtection="1">
      <alignment horizontal="center"/>
      <protection locked="0"/>
    </xf>
  </cellXfs>
  <cellStyles count="5">
    <cellStyle name="Milliers 2" xfId="3"/>
    <cellStyle name="Normal" xfId="0" builtinId="0"/>
    <cellStyle name="Normal 2" xfId="2"/>
    <cellStyle name="Pourcentage" xfId="1" builtinId="5"/>
    <cellStyle name="Pourcentage 2" xfId="4"/>
  </cellStyles>
  <dxfs count="19">
    <dxf>
      <fill>
        <patternFill>
          <bgColor rgb="FF92D050"/>
        </patternFill>
      </fill>
    </dxf>
    <dxf>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00FFFF"/>
      <color rgb="FF66CCFF"/>
      <color rgb="FFFF66CC"/>
      <color rgb="FFFF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1666875</xdr:colOff>
      <xdr:row>0</xdr:row>
      <xdr:rowOff>247650</xdr:rowOff>
    </xdr:from>
    <xdr:to>
      <xdr:col>5</xdr:col>
      <xdr:colOff>509784</xdr:colOff>
      <xdr:row>0</xdr:row>
      <xdr:rowOff>1649852</xdr:rowOff>
    </xdr:to>
    <xdr:pic>
      <xdr:nvPicPr>
        <xdr:cNvPr id="3" name="Image 2"/>
        <xdr:cNvPicPr>
          <a:picLocks noChangeAspect="1"/>
        </xdr:cNvPicPr>
      </xdr:nvPicPr>
      <xdr:blipFill>
        <a:blip xmlns:r="http://schemas.openxmlformats.org/officeDocument/2006/relationships" r:embed="rId1"/>
        <a:stretch>
          <a:fillRect/>
        </a:stretch>
      </xdr:blipFill>
      <xdr:spPr>
        <a:xfrm>
          <a:off x="2600325" y="247650"/>
          <a:ext cx="4462659" cy="140220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windows\temp\notes1412A3\Plan%20Approvisionnement%20BCIAT201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ERVICES\SBIO\ECHANGES\Partage%20GAUTHIER%20Alice\Base_Suivi_appro.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windows\temp\notes1412A3\Plan%20d'approvisionnementrev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s Combustibles"/>
      <sheetName val="Garanties Combustibles"/>
      <sheetName val="Mobilisation de la ressource"/>
      <sheetName val="Fournisseurs"/>
      <sheetName val="Environnement"/>
      <sheetName val="paramètres entrée"/>
      <sheetName val="Utilitaires"/>
      <sheetName val="Liste coherence pci"/>
      <sheetName val="Outil Conversion prix"/>
      <sheetName val="données"/>
    </sheetNames>
    <sheetDataSet>
      <sheetData sheetId="0">
        <row r="5">
          <cell r="C5" t="str">
            <v>Combustibles</v>
          </cell>
        </row>
      </sheetData>
      <sheetData sheetId="1"/>
      <sheetData sheetId="2"/>
      <sheetData sheetId="3"/>
      <sheetData sheetId="4"/>
      <sheetData sheetId="5">
        <row r="4">
          <cell r="B4" t="str">
            <v>Sylviculture</v>
          </cell>
          <cell r="E4" t="str">
            <v>oui</v>
          </cell>
          <cell r="H4">
            <v>0</v>
          </cell>
        </row>
        <row r="5">
          <cell r="E5" t="str">
            <v>non</v>
          </cell>
          <cell r="H5">
            <v>1</v>
          </cell>
        </row>
        <row r="6">
          <cell r="H6">
            <v>2</v>
          </cell>
        </row>
        <row r="7">
          <cell r="H7">
            <v>3</v>
          </cell>
        </row>
        <row r="8">
          <cell r="H8">
            <v>4</v>
          </cell>
        </row>
        <row r="9">
          <cell r="H9">
            <v>5</v>
          </cell>
        </row>
        <row r="10">
          <cell r="H10">
            <v>6</v>
          </cell>
        </row>
        <row r="11">
          <cell r="H11">
            <v>7</v>
          </cell>
        </row>
        <row r="12">
          <cell r="H12">
            <v>8</v>
          </cell>
        </row>
        <row r="13">
          <cell r="H13">
            <v>9</v>
          </cell>
        </row>
        <row r="14">
          <cell r="H14">
            <v>10</v>
          </cell>
        </row>
        <row r="15">
          <cell r="H15">
            <v>11</v>
          </cell>
        </row>
        <row r="16">
          <cell r="H16">
            <v>12</v>
          </cell>
        </row>
        <row r="17">
          <cell r="H17">
            <v>13</v>
          </cell>
        </row>
        <row r="18">
          <cell r="H18">
            <v>14</v>
          </cell>
        </row>
        <row r="19">
          <cell r="H19">
            <v>15</v>
          </cell>
        </row>
        <row r="20">
          <cell r="H20">
            <v>16</v>
          </cell>
        </row>
        <row r="21">
          <cell r="H21">
            <v>17</v>
          </cell>
        </row>
        <row r="22">
          <cell r="H22">
            <v>18</v>
          </cell>
        </row>
        <row r="23">
          <cell r="H23">
            <v>19</v>
          </cell>
        </row>
        <row r="24">
          <cell r="H24">
            <v>20</v>
          </cell>
        </row>
        <row r="25">
          <cell r="H25" t="str">
            <v>Ne s'engage pas</v>
          </cell>
        </row>
      </sheetData>
      <sheetData sheetId="6"/>
      <sheetData sheetId="7"/>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énéral"/>
      <sheetName val="Approvisionnement"/>
      <sheetName val="Approvisionnement_V"/>
      <sheetName val="Recodage fournisseur"/>
      <sheetName val="Fournisseurs"/>
      <sheetName val="Fournisseurs_V"/>
      <sheetName val="Fournisseurs_principaux"/>
      <sheetName val="Import_Export_2013"/>
      <sheetName val="Import_Export_2016"/>
      <sheetName val="National"/>
      <sheetName val="Haute-Normandie"/>
      <sheetName val="Ile-de-France"/>
      <sheetName val="Languedoc-Roussillon"/>
      <sheetName val="Limousin"/>
      <sheetName val="Lorraine"/>
      <sheetName val="Midi-Pyrénées"/>
      <sheetName val="Nord-Pas-de-Calais"/>
      <sheetName val="Pays-de-la-Loire"/>
      <sheetName val="Picardie"/>
      <sheetName val="Poitou-Charentes"/>
      <sheetName val="Provence-Alpes-Côte d'Azur"/>
      <sheetName val="Rhône-Alpes"/>
      <sheetName val="Département_region"/>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Alsace</v>
          </cell>
          <cell r="B1" t="str">
            <v>Plaquettes forestières (référentiel 2008 - 1A - PF)</v>
          </cell>
        </row>
        <row r="2">
          <cell r="A2" t="str">
            <v>Aquitaine</v>
          </cell>
          <cell r="B2" t="str">
            <v>Plaquettes forestières (référentiel 2008 - 1B - PF)</v>
          </cell>
        </row>
        <row r="3">
          <cell r="A3" t="str">
            <v>Auvergne</v>
          </cell>
          <cell r="B3" t="str">
            <v>Connexes des Industries du Bois (référentiel 2008 - 2 - CIB)</v>
          </cell>
        </row>
        <row r="4">
          <cell r="A4" t="str">
            <v>Basse-Normandie</v>
          </cell>
          <cell r="B4" t="str">
            <v>Produits bois en fin de vie (référentiel 2008 - 3A - PBFV)</v>
          </cell>
        </row>
        <row r="5">
          <cell r="A5" t="str">
            <v>Bourgogne</v>
          </cell>
          <cell r="B5" t="str">
            <v>Produits bois en fin de vie (référentiel 2008  - 3B - PBFV)</v>
          </cell>
        </row>
        <row r="6">
          <cell r="A6" t="str">
            <v>Bretagne</v>
          </cell>
          <cell r="B6" t="str">
            <v>Déchets de bois traités et souillés</v>
          </cell>
        </row>
        <row r="7">
          <cell r="A7" t="str">
            <v>Centre</v>
          </cell>
          <cell r="B7" t="str">
            <v xml:space="preserve">Autres </v>
          </cell>
        </row>
        <row r="8">
          <cell r="A8" t="str">
            <v>Champagne-Ardennes</v>
          </cell>
          <cell r="B8" t="str">
            <v>Sous-produits industriels</v>
          </cell>
        </row>
        <row r="9">
          <cell r="A9" t="str">
            <v>Corse</v>
          </cell>
          <cell r="B9" t="str">
            <v>Sous-produits agricoles</v>
          </cell>
        </row>
        <row r="10">
          <cell r="A10" t="str">
            <v>Franche-Comté</v>
          </cell>
          <cell r="B10" t="str">
            <v>Biogaz</v>
          </cell>
        </row>
        <row r="11">
          <cell r="A11" t="str">
            <v>Haute-Normandie</v>
          </cell>
        </row>
        <row r="12">
          <cell r="A12" t="str">
            <v>Ile-de-France</v>
          </cell>
        </row>
        <row r="13">
          <cell r="A13" t="str">
            <v>Inconnu</v>
          </cell>
        </row>
        <row r="14">
          <cell r="A14" t="str">
            <v>Languedoc-Roussillon</v>
          </cell>
        </row>
        <row r="15">
          <cell r="A15" t="str">
            <v>Limousin</v>
          </cell>
        </row>
        <row r="16">
          <cell r="A16" t="str">
            <v>Lorraine</v>
          </cell>
        </row>
        <row r="17">
          <cell r="A17" t="str">
            <v>Midi-Pyrénées</v>
          </cell>
        </row>
        <row r="18">
          <cell r="A18" t="str">
            <v>Nord-Pas-de-Calais</v>
          </cell>
        </row>
        <row r="19">
          <cell r="A19" t="str">
            <v>Pays-de-la-Loire</v>
          </cell>
        </row>
        <row r="20">
          <cell r="A20" t="str">
            <v>Picardie</v>
          </cell>
        </row>
        <row r="21">
          <cell r="A21" t="str">
            <v>Poitou-Charentes</v>
          </cell>
        </row>
        <row r="22">
          <cell r="A22" t="str">
            <v>Provence-Alpes-Côte d'Azur</v>
          </cell>
        </row>
        <row r="23">
          <cell r="A23" t="str">
            <v>Rhône-Alpes</v>
          </cell>
        </row>
        <row r="24">
          <cell r="A24" t="str">
            <v>Hors France</v>
          </cell>
        </row>
        <row r="25">
          <cell r="A25" t="str">
            <v>Autres régions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combustible"/>
      <sheetName val="Aire d'approvisionnement"/>
      <sheetName val="Fournisseurs"/>
      <sheetName val="Cas spéc_sous produits animaux"/>
      <sheetName val="données"/>
      <sheetName val="suppression doublons"/>
    </sheetNames>
    <sheetDataSet>
      <sheetData sheetId="0"/>
      <sheetData sheetId="1"/>
      <sheetData sheetId="2"/>
      <sheetData sheetId="3"/>
      <sheetData sheetId="4"/>
      <sheetData sheetId="5">
        <row r="4">
          <cell r="C4">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5"/>
    <pageSetUpPr fitToPage="1"/>
  </sheetPr>
  <dimension ref="A1:U52"/>
  <sheetViews>
    <sheetView zoomScale="85" zoomScaleNormal="85" workbookViewId="0">
      <selection activeCell="P13" sqref="P13"/>
    </sheetView>
  </sheetViews>
  <sheetFormatPr baseColWidth="10" defaultRowHeight="15" x14ac:dyDescent="0.25"/>
  <cols>
    <col min="1" max="1" width="32.28515625" customWidth="1"/>
    <col min="2" max="2" width="19.28515625" customWidth="1"/>
    <col min="3" max="3" width="27.85546875" customWidth="1"/>
    <col min="4" max="4" width="7.85546875" customWidth="1"/>
    <col min="5" max="5" width="10.85546875" customWidth="1"/>
    <col min="6" max="6" width="7.7109375" customWidth="1"/>
    <col min="7" max="7" width="6.5703125" customWidth="1"/>
    <col min="9" max="9" width="8.5703125" customWidth="1"/>
    <col min="10" max="10" width="8.42578125" customWidth="1"/>
    <col min="11" max="11" width="39.7109375" customWidth="1"/>
  </cols>
  <sheetData>
    <row r="1" spans="1:21" s="184" customFormat="1" ht="20.25" customHeight="1" thickBot="1" x14ac:dyDescent="0.35">
      <c r="A1" s="327" t="s">
        <v>62</v>
      </c>
      <c r="B1" s="328"/>
      <c r="C1" s="328"/>
      <c r="D1" s="328"/>
      <c r="E1" s="328"/>
      <c r="F1" s="328"/>
      <c r="G1" s="328"/>
      <c r="H1" s="328"/>
      <c r="I1" s="328"/>
      <c r="J1" s="328"/>
      <c r="K1" s="329"/>
      <c r="L1" s="183"/>
      <c r="M1" s="183"/>
      <c r="N1" s="183"/>
      <c r="O1" s="183"/>
      <c r="P1" s="183"/>
      <c r="Q1" s="183"/>
      <c r="R1" s="183"/>
      <c r="S1" s="183"/>
      <c r="T1" s="183"/>
      <c r="U1" s="183"/>
    </row>
    <row r="2" spans="1:21" ht="15.75" thickBot="1" x14ac:dyDescent="0.3">
      <c r="A2" s="30"/>
      <c r="B2" s="30"/>
      <c r="C2" s="30"/>
      <c r="D2" s="30"/>
      <c r="E2" s="30"/>
      <c r="F2" s="30"/>
      <c r="G2" s="30"/>
      <c r="H2" s="30"/>
      <c r="I2" s="30"/>
      <c r="J2" s="30"/>
      <c r="K2" s="30"/>
      <c r="L2" s="30"/>
      <c r="M2" s="30"/>
      <c r="N2" s="30"/>
      <c r="O2" s="30"/>
      <c r="P2" s="30"/>
      <c r="Q2" s="30"/>
      <c r="R2" s="30"/>
      <c r="S2" s="30"/>
      <c r="T2" s="30"/>
      <c r="U2" s="30"/>
    </row>
    <row r="3" spans="1:21" ht="29.25" customHeight="1" x14ac:dyDescent="0.25">
      <c r="A3" s="32" t="s">
        <v>95</v>
      </c>
      <c r="B3" s="22"/>
      <c r="C3" s="29"/>
      <c r="D3" s="330" t="s">
        <v>7</v>
      </c>
      <c r="E3" s="331"/>
      <c r="F3" s="331"/>
      <c r="G3" s="331"/>
      <c r="H3" s="331"/>
      <c r="I3" s="331"/>
      <c r="J3" s="331"/>
      <c r="K3" s="332"/>
      <c r="L3" s="30"/>
      <c r="M3" s="30"/>
      <c r="N3" s="30"/>
      <c r="O3" s="30"/>
      <c r="P3" s="30"/>
      <c r="Q3" s="30"/>
      <c r="R3" s="30"/>
      <c r="S3" s="30"/>
      <c r="T3" s="30"/>
      <c r="U3" s="30"/>
    </row>
    <row r="4" spans="1:21" ht="30" customHeight="1" x14ac:dyDescent="0.35">
      <c r="A4" s="20" t="s">
        <v>138</v>
      </c>
      <c r="B4" s="23"/>
      <c r="C4" s="187"/>
      <c r="D4" s="333" t="s">
        <v>44</v>
      </c>
      <c r="E4" s="334"/>
      <c r="F4" s="334"/>
      <c r="G4" s="334"/>
      <c r="H4" s="334"/>
      <c r="I4" s="334"/>
      <c r="J4" s="334"/>
      <c r="K4" s="335"/>
      <c r="L4" s="30"/>
      <c r="M4" s="30"/>
      <c r="N4" s="30"/>
      <c r="O4" s="30"/>
      <c r="P4" s="30"/>
      <c r="Q4" s="30"/>
      <c r="R4" s="30"/>
      <c r="S4" s="30"/>
      <c r="T4" s="30"/>
      <c r="U4" s="30"/>
    </row>
    <row r="5" spans="1:21" ht="30" customHeight="1" x14ac:dyDescent="0.25">
      <c r="A5" s="33" t="s">
        <v>60</v>
      </c>
      <c r="B5" s="24" t="str">
        <f>IF(B4="","",I26/(B4/0.85))</f>
        <v/>
      </c>
      <c r="C5" s="29"/>
      <c r="D5" s="333" t="s">
        <v>59</v>
      </c>
      <c r="E5" s="334"/>
      <c r="F5" s="334"/>
      <c r="G5" s="334"/>
      <c r="H5" s="334"/>
      <c r="I5" s="334"/>
      <c r="J5" s="334"/>
      <c r="K5" s="335"/>
      <c r="L5" s="30"/>
      <c r="M5" s="30"/>
      <c r="N5" s="30"/>
      <c r="O5" s="30"/>
      <c r="P5" s="30"/>
      <c r="Q5" s="30"/>
    </row>
    <row r="6" spans="1:21" ht="30" customHeight="1" x14ac:dyDescent="0.25">
      <c r="A6" s="33" t="s">
        <v>88</v>
      </c>
      <c r="B6" s="25"/>
      <c r="C6" s="29"/>
      <c r="D6" s="336" t="s">
        <v>50</v>
      </c>
      <c r="E6" s="337"/>
      <c r="F6" s="337"/>
      <c r="G6" s="337"/>
      <c r="H6" s="337"/>
      <c r="I6" s="337"/>
      <c r="J6" s="337"/>
      <c r="K6" s="338"/>
      <c r="L6" s="30"/>
      <c r="M6" s="30"/>
      <c r="N6" s="30"/>
      <c r="O6" s="30"/>
      <c r="P6" s="30"/>
      <c r="Q6" s="30"/>
    </row>
    <row r="7" spans="1:21" ht="30.75" customHeight="1" x14ac:dyDescent="0.25">
      <c r="A7" s="20" t="s">
        <v>85</v>
      </c>
      <c r="B7" s="26"/>
      <c r="C7" s="29"/>
      <c r="D7" s="324" t="s">
        <v>112</v>
      </c>
      <c r="E7" s="325"/>
      <c r="F7" s="325"/>
      <c r="G7" s="325"/>
      <c r="H7" s="325"/>
      <c r="I7" s="325"/>
      <c r="J7" s="325"/>
      <c r="K7" s="326"/>
      <c r="L7" s="30"/>
      <c r="M7" s="30"/>
      <c r="N7" s="30"/>
      <c r="O7" s="30"/>
      <c r="P7" s="30"/>
      <c r="Q7" s="30"/>
    </row>
    <row r="8" spans="1:21" ht="36.75" customHeight="1" thickBot="1" x14ac:dyDescent="0.3">
      <c r="A8" s="20" t="s">
        <v>61</v>
      </c>
      <c r="B8" s="24" t="str">
        <f>IF(B7="","",B6/D26)</f>
        <v/>
      </c>
      <c r="C8" s="29"/>
      <c r="D8" s="321" t="s">
        <v>115</v>
      </c>
      <c r="E8" s="322"/>
      <c r="F8" s="322"/>
      <c r="G8" s="322"/>
      <c r="H8" s="322"/>
      <c r="I8" s="322"/>
      <c r="J8" s="322"/>
      <c r="K8" s="323"/>
      <c r="L8" s="30"/>
      <c r="M8" s="30"/>
      <c r="N8" s="30"/>
      <c r="O8" s="30"/>
      <c r="P8" s="30"/>
      <c r="Q8" s="30"/>
    </row>
    <row r="9" spans="1:21" ht="45.75" customHeight="1" thickBot="1" x14ac:dyDescent="0.3">
      <c r="A9" s="21" t="s">
        <v>96</v>
      </c>
      <c r="B9" s="27" t="str">
        <f>IF(Fournisseurs!D26='Aire d''approvisionnement'!D28,"ok","Faux")</f>
        <v>ok</v>
      </c>
      <c r="C9" s="29"/>
      <c r="D9" s="30"/>
      <c r="E9" s="30"/>
      <c r="F9" s="30"/>
      <c r="G9" s="30"/>
      <c r="H9" s="30"/>
      <c r="I9" s="30"/>
      <c r="J9" s="30"/>
      <c r="K9" s="30"/>
      <c r="L9" s="30"/>
      <c r="M9" s="30"/>
      <c r="N9" s="30"/>
      <c r="O9" s="30"/>
      <c r="P9" s="30"/>
      <c r="Q9" s="30"/>
    </row>
    <row r="10" spans="1:21" ht="24.75" customHeight="1" thickBot="1" x14ac:dyDescent="0.4">
      <c r="A10" s="15"/>
      <c r="B10" s="28"/>
      <c r="C10" s="29"/>
      <c r="D10" s="14"/>
      <c r="E10" s="14"/>
      <c r="F10" s="14"/>
      <c r="G10" s="14"/>
      <c r="H10" s="30"/>
      <c r="I10" s="30"/>
      <c r="J10" s="187"/>
      <c r="K10" s="30"/>
      <c r="L10" s="30"/>
      <c r="M10" s="30"/>
      <c r="N10" s="30"/>
      <c r="O10" s="30"/>
      <c r="P10" s="30"/>
      <c r="Q10" s="30"/>
    </row>
    <row r="11" spans="1:21" ht="102.75" thickBot="1" x14ac:dyDescent="0.3">
      <c r="A11" s="42" t="s">
        <v>6</v>
      </c>
      <c r="B11" s="43" t="s">
        <v>0</v>
      </c>
      <c r="C11" s="43" t="s">
        <v>43</v>
      </c>
      <c r="D11" s="43" t="s">
        <v>116</v>
      </c>
      <c r="E11" s="43" t="s">
        <v>106</v>
      </c>
      <c r="F11" s="43" t="s">
        <v>103</v>
      </c>
      <c r="G11" s="43" t="s">
        <v>139</v>
      </c>
      <c r="H11" s="43" t="s">
        <v>105</v>
      </c>
      <c r="I11" s="43" t="s">
        <v>140</v>
      </c>
      <c r="J11" s="43" t="s">
        <v>117</v>
      </c>
      <c r="K11" s="108" t="s">
        <v>111</v>
      </c>
      <c r="L11" s="30"/>
      <c r="M11" s="30"/>
      <c r="N11" s="30"/>
      <c r="O11" s="30"/>
      <c r="P11" s="30"/>
      <c r="Q11" s="30"/>
      <c r="R11" s="30"/>
    </row>
    <row r="12" spans="1:21" x14ac:dyDescent="0.25">
      <c r="A12" s="39"/>
      <c r="B12" s="110"/>
      <c r="C12" s="99"/>
      <c r="D12" s="40"/>
      <c r="E12" s="40"/>
      <c r="F12" s="83"/>
      <c r="G12" s="41" t="str">
        <f t="shared" ref="G12:G25" si="0">IF(D12*F12/1000=0,"",D12*F12/1000)</f>
        <v/>
      </c>
      <c r="H12" s="142"/>
      <c r="I12" s="85" t="str">
        <f>IF(H12="",G12,G12*H12)</f>
        <v/>
      </c>
      <c r="J12" s="86" t="str">
        <f>IF(I12="","",I12/SUM($I$12:$I$25))</f>
        <v/>
      </c>
      <c r="K12" s="95"/>
      <c r="L12" s="30"/>
      <c r="M12" s="30"/>
      <c r="N12" s="30"/>
      <c r="O12" s="30"/>
      <c r="P12" s="30"/>
      <c r="Q12" s="30"/>
      <c r="R12" s="30"/>
    </row>
    <row r="13" spans="1:21" x14ac:dyDescent="0.25">
      <c r="A13" s="37"/>
      <c r="B13" s="111"/>
      <c r="C13" s="100"/>
      <c r="D13" s="38"/>
      <c r="E13" s="38"/>
      <c r="F13" s="84"/>
      <c r="G13" s="35" t="str">
        <f t="shared" si="0"/>
        <v/>
      </c>
      <c r="H13" s="114"/>
      <c r="I13" s="85" t="str">
        <f t="shared" ref="I13:I25" si="1">IF(H13="",G13,G13*H13)</f>
        <v/>
      </c>
      <c r="J13" s="86" t="str">
        <f t="shared" ref="J13:J25" si="2">IF(I13="","",I13/SUM($I$12:$I$25))</f>
        <v/>
      </c>
      <c r="K13" s="96"/>
      <c r="L13" s="30"/>
      <c r="M13" s="30"/>
      <c r="N13" s="30"/>
      <c r="O13" s="30"/>
      <c r="P13" s="30"/>
      <c r="Q13" s="30"/>
      <c r="R13" s="30"/>
    </row>
    <row r="14" spans="1:21" x14ac:dyDescent="0.25">
      <c r="A14" s="37"/>
      <c r="B14" s="111"/>
      <c r="C14" s="100"/>
      <c r="D14" s="38"/>
      <c r="E14" s="38"/>
      <c r="F14" s="84"/>
      <c r="G14" s="35" t="str">
        <f t="shared" si="0"/>
        <v/>
      </c>
      <c r="H14" s="114"/>
      <c r="I14" s="85" t="str">
        <f t="shared" si="1"/>
        <v/>
      </c>
      <c r="J14" s="86" t="str">
        <f t="shared" si="2"/>
        <v/>
      </c>
      <c r="K14" s="96"/>
      <c r="L14" s="30"/>
      <c r="M14" s="30"/>
      <c r="N14" s="30"/>
      <c r="O14" s="30"/>
      <c r="P14" s="30"/>
      <c r="Q14" s="30"/>
      <c r="R14" s="30"/>
    </row>
    <row r="15" spans="1:21" x14ac:dyDescent="0.25">
      <c r="A15" s="101"/>
      <c r="B15" s="111"/>
      <c r="C15" s="100"/>
      <c r="D15" s="36"/>
      <c r="E15" s="36"/>
      <c r="F15" s="84"/>
      <c r="G15" s="35" t="str">
        <f t="shared" si="0"/>
        <v/>
      </c>
      <c r="H15" s="114"/>
      <c r="I15" s="85" t="str">
        <f t="shared" si="1"/>
        <v/>
      </c>
      <c r="J15" s="86" t="str">
        <f t="shared" si="2"/>
        <v/>
      </c>
      <c r="K15" s="96"/>
      <c r="L15" s="30"/>
      <c r="M15" s="30"/>
      <c r="N15" s="30"/>
      <c r="O15" s="30"/>
      <c r="P15" s="30"/>
      <c r="Q15" s="30"/>
      <c r="R15" s="30"/>
    </row>
    <row r="16" spans="1:21" x14ac:dyDescent="0.25">
      <c r="A16" s="101"/>
      <c r="B16" s="111"/>
      <c r="C16" s="100"/>
      <c r="D16" s="36"/>
      <c r="E16" s="36"/>
      <c r="F16" s="84"/>
      <c r="G16" s="35" t="str">
        <f t="shared" si="0"/>
        <v/>
      </c>
      <c r="H16" s="114"/>
      <c r="I16" s="85" t="str">
        <f t="shared" si="1"/>
        <v/>
      </c>
      <c r="J16" s="86" t="str">
        <f t="shared" si="2"/>
        <v/>
      </c>
      <c r="K16" s="96"/>
      <c r="L16" s="30"/>
      <c r="M16" s="30"/>
      <c r="N16" s="30"/>
      <c r="O16" s="30"/>
      <c r="P16" s="30"/>
      <c r="Q16" s="30"/>
      <c r="R16" s="30"/>
    </row>
    <row r="17" spans="1:18" x14ac:dyDescent="0.25">
      <c r="A17" s="101"/>
      <c r="B17" s="111"/>
      <c r="C17" s="100"/>
      <c r="D17" s="36"/>
      <c r="E17" s="36"/>
      <c r="F17" s="84"/>
      <c r="G17" s="35" t="str">
        <f t="shared" si="0"/>
        <v/>
      </c>
      <c r="H17" s="114"/>
      <c r="I17" s="85" t="str">
        <f t="shared" si="1"/>
        <v/>
      </c>
      <c r="J17" s="86" t="str">
        <f t="shared" si="2"/>
        <v/>
      </c>
      <c r="K17" s="96"/>
      <c r="L17" s="30"/>
      <c r="M17" s="30"/>
      <c r="N17" s="30"/>
      <c r="O17" s="30"/>
      <c r="P17" s="30"/>
      <c r="Q17" s="30"/>
      <c r="R17" s="30"/>
    </row>
    <row r="18" spans="1:18" x14ac:dyDescent="0.25">
      <c r="A18" s="101"/>
      <c r="B18" s="111"/>
      <c r="C18" s="100"/>
      <c r="D18" s="36"/>
      <c r="E18" s="36"/>
      <c r="F18" s="84"/>
      <c r="G18" s="35" t="str">
        <f t="shared" si="0"/>
        <v/>
      </c>
      <c r="H18" s="114"/>
      <c r="I18" s="85" t="str">
        <f t="shared" si="1"/>
        <v/>
      </c>
      <c r="J18" s="86" t="str">
        <f t="shared" si="2"/>
        <v/>
      </c>
      <c r="K18" s="96"/>
      <c r="L18" s="30"/>
      <c r="M18" s="30"/>
      <c r="N18" s="30"/>
      <c r="O18" s="30"/>
      <c r="P18" s="30"/>
      <c r="Q18" s="30"/>
      <c r="R18" s="30"/>
    </row>
    <row r="19" spans="1:18" x14ac:dyDescent="0.25">
      <c r="A19" s="101"/>
      <c r="B19" s="111"/>
      <c r="C19" s="100"/>
      <c r="D19" s="36"/>
      <c r="E19" s="36"/>
      <c r="F19" s="84"/>
      <c r="G19" s="35" t="str">
        <f t="shared" si="0"/>
        <v/>
      </c>
      <c r="H19" s="114"/>
      <c r="I19" s="85" t="str">
        <f t="shared" si="1"/>
        <v/>
      </c>
      <c r="J19" s="86" t="str">
        <f t="shared" si="2"/>
        <v/>
      </c>
      <c r="K19" s="96"/>
      <c r="L19" s="30"/>
      <c r="M19" s="30"/>
      <c r="N19" s="30"/>
      <c r="O19" s="30"/>
      <c r="P19" s="30"/>
      <c r="Q19" s="30"/>
      <c r="R19" s="30"/>
    </row>
    <row r="20" spans="1:18" x14ac:dyDescent="0.25">
      <c r="A20" s="101"/>
      <c r="B20" s="111"/>
      <c r="C20" s="100"/>
      <c r="D20" s="36"/>
      <c r="E20" s="36"/>
      <c r="F20" s="84"/>
      <c r="G20" s="35" t="str">
        <f t="shared" si="0"/>
        <v/>
      </c>
      <c r="H20" s="114"/>
      <c r="I20" s="85" t="str">
        <f t="shared" si="1"/>
        <v/>
      </c>
      <c r="J20" s="86" t="str">
        <f t="shared" si="2"/>
        <v/>
      </c>
      <c r="K20" s="96"/>
      <c r="L20" s="30"/>
      <c r="M20" s="30"/>
      <c r="N20" s="30"/>
      <c r="O20" s="30"/>
      <c r="P20" s="30"/>
      <c r="Q20" s="30"/>
      <c r="R20" s="30"/>
    </row>
    <row r="21" spans="1:18" x14ac:dyDescent="0.25">
      <c r="A21" s="101"/>
      <c r="B21" s="111"/>
      <c r="C21" s="100"/>
      <c r="D21" s="36"/>
      <c r="E21" s="36"/>
      <c r="F21" s="84"/>
      <c r="G21" s="35" t="str">
        <f t="shared" si="0"/>
        <v/>
      </c>
      <c r="H21" s="114"/>
      <c r="I21" s="85" t="str">
        <f t="shared" si="1"/>
        <v/>
      </c>
      <c r="J21" s="86" t="str">
        <f t="shared" si="2"/>
        <v/>
      </c>
      <c r="K21" s="96"/>
      <c r="L21" s="30"/>
      <c r="M21" s="30"/>
      <c r="N21" s="30"/>
      <c r="O21" s="30"/>
      <c r="P21" s="30"/>
      <c r="Q21" s="30"/>
      <c r="R21" s="30"/>
    </row>
    <row r="22" spans="1:18" x14ac:dyDescent="0.25">
      <c r="A22" s="101"/>
      <c r="B22" s="111"/>
      <c r="C22" s="100"/>
      <c r="D22" s="36"/>
      <c r="E22" s="36"/>
      <c r="F22" s="84"/>
      <c r="G22" s="35" t="str">
        <f t="shared" si="0"/>
        <v/>
      </c>
      <c r="H22" s="114"/>
      <c r="I22" s="85" t="str">
        <f t="shared" si="1"/>
        <v/>
      </c>
      <c r="J22" s="86" t="str">
        <f t="shared" si="2"/>
        <v/>
      </c>
      <c r="K22" s="96"/>
      <c r="L22" s="30"/>
      <c r="M22" s="30"/>
      <c r="N22" s="30"/>
      <c r="O22" s="30"/>
      <c r="P22" s="30"/>
      <c r="Q22" s="30"/>
      <c r="R22" s="30"/>
    </row>
    <row r="23" spans="1:18" x14ac:dyDescent="0.25">
      <c r="A23" s="101"/>
      <c r="B23" s="111"/>
      <c r="C23" s="100"/>
      <c r="D23" s="36"/>
      <c r="E23" s="36"/>
      <c r="F23" s="84"/>
      <c r="G23" s="35" t="str">
        <f t="shared" si="0"/>
        <v/>
      </c>
      <c r="H23" s="114"/>
      <c r="I23" s="85" t="str">
        <f t="shared" si="1"/>
        <v/>
      </c>
      <c r="J23" s="86" t="str">
        <f t="shared" si="2"/>
        <v/>
      </c>
      <c r="K23" s="96"/>
      <c r="L23" s="30"/>
      <c r="M23" s="30"/>
      <c r="N23" s="30"/>
      <c r="O23" s="30"/>
      <c r="P23" s="30"/>
      <c r="Q23" s="30"/>
      <c r="R23" s="30"/>
    </row>
    <row r="24" spans="1:18" x14ac:dyDescent="0.25">
      <c r="A24" s="101"/>
      <c r="B24" s="111"/>
      <c r="C24" s="100"/>
      <c r="D24" s="36"/>
      <c r="E24" s="36"/>
      <c r="F24" s="84"/>
      <c r="G24" s="35" t="str">
        <f t="shared" si="0"/>
        <v/>
      </c>
      <c r="H24" s="114"/>
      <c r="I24" s="85" t="str">
        <f t="shared" si="1"/>
        <v/>
      </c>
      <c r="J24" s="86" t="str">
        <f t="shared" si="2"/>
        <v/>
      </c>
      <c r="K24" s="96"/>
      <c r="L24" s="30"/>
      <c r="M24" s="30"/>
      <c r="N24" s="30"/>
      <c r="O24" s="30"/>
      <c r="P24" s="30"/>
      <c r="Q24" s="30"/>
      <c r="R24" s="30"/>
    </row>
    <row r="25" spans="1:18" ht="15.75" thickBot="1" x14ac:dyDescent="0.3">
      <c r="A25" s="102"/>
      <c r="B25" s="112"/>
      <c r="C25" s="103"/>
      <c r="D25" s="87"/>
      <c r="E25" s="87"/>
      <c r="F25" s="88"/>
      <c r="G25" s="89" t="str">
        <f t="shared" si="0"/>
        <v/>
      </c>
      <c r="H25" s="143"/>
      <c r="I25" s="85" t="str">
        <f t="shared" si="1"/>
        <v/>
      </c>
      <c r="J25" s="86" t="str">
        <f t="shared" si="2"/>
        <v/>
      </c>
      <c r="K25" s="97"/>
      <c r="L25" s="30"/>
      <c r="M25" s="30"/>
      <c r="N25" s="30"/>
      <c r="O25" s="30"/>
      <c r="P25" s="30"/>
      <c r="Q25" s="30"/>
      <c r="R25" s="30"/>
    </row>
    <row r="26" spans="1:18" ht="20.25" customHeight="1" thickBot="1" x14ac:dyDescent="0.3">
      <c r="A26" s="90" t="s">
        <v>42</v>
      </c>
      <c r="B26" s="91" t="s">
        <v>110</v>
      </c>
      <c r="C26" s="92" t="s">
        <v>109</v>
      </c>
      <c r="D26" s="93">
        <f>SUM(D12:D25)</f>
        <v>0</v>
      </c>
      <c r="E26" s="93" t="s">
        <v>109</v>
      </c>
      <c r="F26" s="93"/>
      <c r="G26" s="93">
        <f>SUM(G12:G25)</f>
        <v>0</v>
      </c>
      <c r="H26" s="93" t="s">
        <v>113</v>
      </c>
      <c r="I26" s="93">
        <f t="shared" ref="I26" si="3">SUM(I12:I25)</f>
        <v>0</v>
      </c>
      <c r="J26" s="94">
        <f>SUM(J12:J25)</f>
        <v>0</v>
      </c>
      <c r="K26" s="98"/>
      <c r="L26" s="30"/>
      <c r="M26" s="30"/>
      <c r="N26" s="30"/>
      <c r="O26" s="30"/>
      <c r="P26" s="30"/>
      <c r="Q26" s="30"/>
      <c r="R26" s="30"/>
    </row>
    <row r="27" spans="1:18" x14ac:dyDescent="0.25">
      <c r="A27" s="30"/>
      <c r="B27" s="30"/>
      <c r="C27" s="30"/>
      <c r="D27" s="30"/>
      <c r="E27" s="30"/>
      <c r="F27" s="30"/>
      <c r="G27" s="31"/>
      <c r="H27" s="30"/>
      <c r="I27" s="30"/>
      <c r="J27" s="30"/>
      <c r="K27" s="30"/>
      <c r="L27" s="30"/>
      <c r="M27" s="30"/>
      <c r="N27" s="30"/>
      <c r="O27" s="30"/>
      <c r="P27" s="30"/>
      <c r="Q27" s="30"/>
    </row>
    <row r="28" spans="1:18" x14ac:dyDescent="0.25">
      <c r="A28" s="30"/>
      <c r="B28" s="30"/>
      <c r="C28" s="30"/>
      <c r="D28" s="30"/>
      <c r="E28" s="30"/>
      <c r="F28" s="30"/>
      <c r="G28" s="30"/>
      <c r="H28" s="30"/>
      <c r="I28" s="30"/>
      <c r="J28" s="30"/>
      <c r="K28" s="30"/>
      <c r="L28" s="30"/>
      <c r="M28" s="30"/>
      <c r="N28" s="30"/>
      <c r="O28" s="30"/>
      <c r="P28" s="30"/>
      <c r="Q28" s="30"/>
    </row>
    <row r="29" spans="1:18" x14ac:dyDescent="0.25">
      <c r="A29" s="30"/>
      <c r="B29" s="30"/>
      <c r="C29" s="30"/>
      <c r="D29" s="30"/>
      <c r="E29" s="30"/>
      <c r="F29" s="30"/>
      <c r="G29" s="30"/>
      <c r="H29" s="30"/>
      <c r="I29" s="30"/>
      <c r="J29" s="30"/>
      <c r="K29" s="30"/>
      <c r="L29" s="30"/>
      <c r="M29" s="30"/>
      <c r="N29" s="30"/>
      <c r="O29" s="30"/>
      <c r="P29" s="30"/>
      <c r="Q29" s="30"/>
    </row>
    <row r="30" spans="1:18" x14ac:dyDescent="0.25">
      <c r="A30" s="30"/>
      <c r="B30" s="30"/>
      <c r="C30" s="30"/>
      <c r="D30" s="30"/>
      <c r="E30" s="30"/>
      <c r="F30" s="30"/>
      <c r="G30" s="30"/>
      <c r="H30" s="30"/>
      <c r="I30" s="30"/>
      <c r="J30" s="30"/>
      <c r="K30" s="30"/>
      <c r="L30" s="30"/>
      <c r="M30" s="30"/>
      <c r="N30" s="30"/>
      <c r="O30" s="30"/>
      <c r="P30" s="30"/>
      <c r="Q30" s="30"/>
    </row>
    <row r="31" spans="1:18" x14ac:dyDescent="0.25">
      <c r="A31" s="30"/>
      <c r="B31" s="30"/>
      <c r="C31" s="30"/>
      <c r="D31" s="30"/>
      <c r="E31" s="30"/>
      <c r="F31" s="30"/>
      <c r="G31" s="30"/>
      <c r="H31" s="30"/>
      <c r="I31" s="30"/>
      <c r="J31" s="30"/>
      <c r="K31" s="30"/>
      <c r="L31" s="30"/>
      <c r="M31" s="30"/>
      <c r="N31" s="30"/>
      <c r="O31" s="30"/>
      <c r="P31" s="30"/>
      <c r="Q31" s="30"/>
    </row>
    <row r="32" spans="1:18" x14ac:dyDescent="0.25">
      <c r="A32" s="30"/>
      <c r="B32" s="30"/>
      <c r="C32" s="30"/>
      <c r="D32" s="30"/>
      <c r="E32" s="30"/>
      <c r="F32" s="30"/>
      <c r="G32" s="30"/>
      <c r="H32" s="30"/>
      <c r="I32" s="30"/>
      <c r="J32" s="30"/>
      <c r="K32" s="30"/>
      <c r="L32" s="30"/>
      <c r="M32" s="30"/>
      <c r="N32" s="30"/>
      <c r="O32" s="30"/>
      <c r="P32" s="30"/>
      <c r="Q32" s="30"/>
    </row>
    <row r="33" spans="1:17" x14ac:dyDescent="0.25">
      <c r="A33" s="30"/>
      <c r="B33" s="30"/>
      <c r="C33" s="30"/>
      <c r="D33" s="30"/>
      <c r="E33" s="30"/>
      <c r="F33" s="30"/>
      <c r="G33" s="30"/>
      <c r="H33" s="30"/>
      <c r="I33" s="30"/>
      <c r="J33" s="30"/>
      <c r="K33" s="30"/>
      <c r="L33" s="30"/>
      <c r="M33" s="30"/>
      <c r="N33" s="30"/>
      <c r="O33" s="30"/>
      <c r="P33" s="30"/>
      <c r="Q33" s="30"/>
    </row>
    <row r="34" spans="1:17" x14ac:dyDescent="0.25">
      <c r="A34" s="30"/>
      <c r="B34" s="30"/>
      <c r="C34" s="30"/>
      <c r="D34" s="30"/>
      <c r="E34" s="30"/>
      <c r="F34" s="30"/>
      <c r="G34" s="30"/>
      <c r="H34" s="30"/>
      <c r="I34" s="30"/>
      <c r="J34" s="30"/>
      <c r="K34" s="30"/>
      <c r="L34" s="30"/>
      <c r="M34" s="30"/>
      <c r="N34" s="30"/>
      <c r="O34" s="30"/>
      <c r="P34" s="30"/>
      <c r="Q34" s="30"/>
    </row>
    <row r="35" spans="1:17" x14ac:dyDescent="0.25">
      <c r="A35" s="30"/>
      <c r="B35" s="30"/>
      <c r="C35" s="30"/>
      <c r="D35" s="30"/>
      <c r="E35" s="30"/>
      <c r="F35" s="30"/>
      <c r="G35" s="30"/>
      <c r="H35" s="30"/>
      <c r="I35" s="30"/>
      <c r="J35" s="30"/>
      <c r="K35" s="30"/>
      <c r="L35" s="30"/>
      <c r="M35" s="30"/>
      <c r="N35" s="30"/>
      <c r="O35" s="30"/>
      <c r="P35" s="30"/>
      <c r="Q35" s="30"/>
    </row>
    <row r="36" spans="1:17" x14ac:dyDescent="0.25">
      <c r="A36" s="30"/>
      <c r="B36" s="30"/>
      <c r="C36" s="30"/>
      <c r="D36" s="30"/>
      <c r="E36" s="30"/>
      <c r="F36" s="30"/>
      <c r="G36" s="30"/>
      <c r="H36" s="30"/>
      <c r="I36" s="30"/>
      <c r="J36" s="30"/>
      <c r="K36" s="30"/>
      <c r="L36" s="30"/>
      <c r="M36" s="30"/>
      <c r="N36" s="30"/>
      <c r="O36" s="30"/>
      <c r="P36" s="30"/>
      <c r="Q36" s="30"/>
    </row>
    <row r="37" spans="1:17" x14ac:dyDescent="0.25">
      <c r="A37" s="30"/>
      <c r="B37" s="30"/>
      <c r="C37" s="30"/>
      <c r="D37" s="30"/>
      <c r="E37" s="30"/>
      <c r="F37" s="30"/>
      <c r="G37" s="30"/>
      <c r="H37" s="30"/>
      <c r="I37" s="30"/>
      <c r="J37" s="30"/>
      <c r="K37" s="30"/>
      <c r="L37" s="30"/>
      <c r="M37" s="30"/>
      <c r="N37" s="30"/>
      <c r="O37" s="30"/>
      <c r="P37" s="30"/>
      <c r="Q37" s="30"/>
    </row>
    <row r="38" spans="1:17" x14ac:dyDescent="0.25">
      <c r="A38" s="30"/>
      <c r="B38" s="30"/>
      <c r="C38" s="30"/>
      <c r="D38" s="30"/>
      <c r="E38" s="30"/>
      <c r="F38" s="30"/>
      <c r="G38" s="30"/>
      <c r="H38" s="30"/>
      <c r="I38" s="30"/>
      <c r="J38" s="30"/>
      <c r="K38" s="30"/>
      <c r="L38" s="30"/>
      <c r="M38" s="30"/>
      <c r="N38" s="30"/>
      <c r="O38" s="30"/>
      <c r="P38" s="30"/>
      <c r="Q38" s="30"/>
    </row>
    <row r="39" spans="1:17" x14ac:dyDescent="0.25">
      <c r="A39" s="30"/>
      <c r="B39" s="30"/>
      <c r="C39" s="30"/>
      <c r="D39" s="30"/>
      <c r="E39" s="30"/>
      <c r="F39" s="30"/>
      <c r="G39" s="30"/>
      <c r="H39" s="30"/>
      <c r="I39" s="30"/>
      <c r="J39" s="30"/>
      <c r="K39" s="30"/>
      <c r="L39" s="30"/>
      <c r="M39" s="30"/>
      <c r="N39" s="30"/>
      <c r="O39" s="30"/>
      <c r="P39" s="30"/>
      <c r="Q39" s="30"/>
    </row>
    <row r="40" spans="1:17" x14ac:dyDescent="0.25">
      <c r="A40" s="30"/>
      <c r="B40" s="30"/>
      <c r="C40" s="30"/>
      <c r="D40" s="30"/>
      <c r="E40" s="30"/>
      <c r="F40" s="30"/>
      <c r="G40" s="30"/>
      <c r="H40" s="30"/>
      <c r="I40" s="30"/>
      <c r="J40" s="30"/>
      <c r="K40" s="30"/>
      <c r="L40" s="30"/>
      <c r="M40" s="30"/>
      <c r="N40" s="30"/>
      <c r="O40" s="30"/>
      <c r="P40" s="30"/>
      <c r="Q40" s="30"/>
    </row>
    <row r="41" spans="1:17" x14ac:dyDescent="0.25">
      <c r="A41" s="30"/>
      <c r="B41" s="30"/>
      <c r="C41" s="30"/>
      <c r="D41" s="30"/>
      <c r="E41" s="30"/>
      <c r="F41" s="30"/>
      <c r="G41" s="30"/>
      <c r="H41" s="30"/>
      <c r="I41" s="30"/>
      <c r="J41" s="30"/>
      <c r="K41" s="30"/>
      <c r="L41" s="30"/>
      <c r="M41" s="30"/>
      <c r="N41" s="30"/>
      <c r="O41" s="30"/>
      <c r="P41" s="30"/>
      <c r="Q41" s="30"/>
    </row>
    <row r="42" spans="1:17" x14ac:dyDescent="0.25">
      <c r="A42" s="30"/>
      <c r="B42" s="30"/>
      <c r="C42" s="30"/>
      <c r="D42" s="30"/>
      <c r="E42" s="30"/>
      <c r="F42" s="30"/>
      <c r="G42" s="30"/>
      <c r="H42" s="30"/>
      <c r="I42" s="30"/>
      <c r="J42" s="30"/>
      <c r="K42" s="30"/>
      <c r="L42" s="30"/>
      <c r="M42" s="30"/>
      <c r="N42" s="30"/>
      <c r="O42" s="30"/>
      <c r="P42" s="30"/>
      <c r="Q42" s="30"/>
    </row>
    <row r="43" spans="1:17" x14ac:dyDescent="0.25">
      <c r="A43" s="30"/>
      <c r="B43" s="30"/>
      <c r="C43" s="30"/>
      <c r="D43" s="30"/>
      <c r="E43" s="30"/>
      <c r="F43" s="30"/>
      <c r="G43" s="30"/>
      <c r="H43" s="30"/>
      <c r="I43" s="30"/>
      <c r="J43" s="30"/>
      <c r="K43" s="30"/>
      <c r="L43" s="30"/>
      <c r="M43" s="30"/>
      <c r="N43" s="30"/>
      <c r="O43" s="30"/>
      <c r="P43" s="30"/>
      <c r="Q43" s="30"/>
    </row>
    <row r="44" spans="1:17" x14ac:dyDescent="0.25">
      <c r="A44" s="30"/>
      <c r="B44" s="30"/>
      <c r="C44" s="30"/>
      <c r="D44" s="30"/>
      <c r="E44" s="30"/>
      <c r="F44" s="30"/>
      <c r="G44" s="30"/>
      <c r="H44" s="30"/>
      <c r="I44" s="30"/>
      <c r="J44" s="30"/>
      <c r="K44" s="30"/>
      <c r="L44" s="30"/>
      <c r="M44" s="30"/>
      <c r="N44" s="30"/>
      <c r="O44" s="30"/>
      <c r="P44" s="30"/>
      <c r="Q44" s="30"/>
    </row>
    <row r="45" spans="1:17" x14ac:dyDescent="0.25">
      <c r="A45" s="30"/>
      <c r="B45" s="30"/>
      <c r="C45" s="30"/>
      <c r="D45" s="30"/>
      <c r="E45" s="30"/>
      <c r="F45" s="30"/>
      <c r="G45" s="30"/>
      <c r="H45" s="30"/>
      <c r="I45" s="30"/>
      <c r="J45" s="30"/>
      <c r="K45" s="30"/>
      <c r="L45" s="30"/>
      <c r="M45" s="30"/>
      <c r="N45" s="30"/>
      <c r="O45" s="30"/>
      <c r="P45" s="30"/>
      <c r="Q45" s="30"/>
    </row>
    <row r="46" spans="1:17" x14ac:dyDescent="0.25">
      <c r="A46" s="30"/>
      <c r="B46" s="30"/>
      <c r="C46" s="30"/>
      <c r="D46" s="30"/>
      <c r="E46" s="30"/>
      <c r="F46" s="30"/>
      <c r="G46" s="30"/>
      <c r="H46" s="30"/>
      <c r="I46" s="30"/>
      <c r="J46" s="30"/>
      <c r="K46" s="30"/>
      <c r="L46" s="30"/>
      <c r="M46" s="30"/>
      <c r="N46" s="30"/>
      <c r="O46" s="30"/>
      <c r="P46" s="30"/>
      <c r="Q46" s="30"/>
    </row>
    <row r="47" spans="1:17" x14ac:dyDescent="0.25">
      <c r="A47" s="30"/>
      <c r="B47" s="30"/>
      <c r="C47" s="30"/>
      <c r="D47" s="30"/>
      <c r="E47" s="30"/>
      <c r="F47" s="30"/>
      <c r="G47" s="30"/>
      <c r="H47" s="30"/>
      <c r="I47" s="30"/>
      <c r="J47" s="30"/>
      <c r="K47" s="30"/>
      <c r="L47" s="30"/>
      <c r="M47" s="30"/>
      <c r="N47" s="30"/>
      <c r="O47" s="30"/>
      <c r="P47" s="30"/>
      <c r="Q47" s="30"/>
    </row>
    <row r="48" spans="1:17" x14ac:dyDescent="0.25">
      <c r="A48" s="30"/>
      <c r="B48" s="30"/>
      <c r="C48" s="30"/>
      <c r="D48" s="30"/>
      <c r="E48" s="30"/>
      <c r="F48" s="30"/>
      <c r="G48" s="30"/>
      <c r="H48" s="30"/>
      <c r="I48" s="30"/>
      <c r="J48" s="30"/>
      <c r="K48" s="30"/>
      <c r="L48" s="30"/>
      <c r="M48" s="30"/>
      <c r="N48" s="30"/>
      <c r="O48" s="30"/>
      <c r="P48" s="30"/>
      <c r="Q48" s="30"/>
    </row>
    <row r="49" spans="1:17" x14ac:dyDescent="0.25">
      <c r="A49" s="30"/>
      <c r="B49" s="30"/>
      <c r="C49" s="30"/>
      <c r="D49" s="30"/>
      <c r="E49" s="30"/>
      <c r="F49" s="30"/>
      <c r="G49" s="30"/>
      <c r="H49" s="30"/>
      <c r="I49" s="30"/>
      <c r="J49" s="30"/>
      <c r="K49" s="30"/>
      <c r="L49" s="30"/>
      <c r="M49" s="30"/>
      <c r="N49" s="30"/>
      <c r="O49" s="30"/>
      <c r="P49" s="30"/>
      <c r="Q49" s="30"/>
    </row>
    <row r="50" spans="1:17" x14ac:dyDescent="0.25">
      <c r="A50" s="30"/>
      <c r="B50" s="30"/>
      <c r="C50" s="30"/>
      <c r="D50" s="30"/>
      <c r="E50" s="30"/>
      <c r="F50" s="30"/>
      <c r="G50" s="30"/>
      <c r="H50" s="30"/>
      <c r="I50" s="30"/>
      <c r="J50" s="30"/>
      <c r="K50" s="30"/>
      <c r="L50" s="30"/>
      <c r="M50" s="30"/>
      <c r="N50" s="30"/>
      <c r="O50" s="30"/>
      <c r="P50" s="30"/>
      <c r="Q50" s="30"/>
    </row>
    <row r="51" spans="1:17" x14ac:dyDescent="0.25">
      <c r="A51" s="30"/>
      <c r="B51" s="30"/>
      <c r="C51" s="30"/>
      <c r="D51" s="30"/>
      <c r="E51" s="30"/>
      <c r="F51" s="30"/>
      <c r="G51" s="30"/>
      <c r="H51" s="30"/>
      <c r="I51" s="30"/>
      <c r="J51" s="30"/>
      <c r="K51" s="30"/>
      <c r="L51" s="30"/>
      <c r="M51" s="30"/>
      <c r="N51" s="30"/>
      <c r="O51" s="30"/>
      <c r="P51" s="30"/>
      <c r="Q51" s="30"/>
    </row>
    <row r="52" spans="1:17" x14ac:dyDescent="0.25">
      <c r="H52" s="30"/>
      <c r="I52" s="30"/>
      <c r="J52" s="30"/>
      <c r="K52" s="30"/>
      <c r="L52" s="30"/>
      <c r="M52" s="30"/>
      <c r="N52" s="30"/>
      <c r="O52" s="30"/>
      <c r="P52" s="30"/>
      <c r="Q52" s="30"/>
    </row>
  </sheetData>
  <sheetProtection selectLockedCells="1"/>
  <mergeCells count="7">
    <mergeCell ref="D8:K8"/>
    <mergeCell ref="D7:K7"/>
    <mergeCell ref="A1:K1"/>
    <mergeCell ref="D3:K3"/>
    <mergeCell ref="D4:K4"/>
    <mergeCell ref="D5:K5"/>
    <mergeCell ref="D6:K6"/>
  </mergeCells>
  <conditionalFormatting sqref="B9">
    <cfRule type="containsText" dxfId="18" priority="1" operator="containsText" text="OK">
      <formula>NOT(ISERROR(SEARCH("OK",B9)))</formula>
    </cfRule>
    <cfRule type="containsText" dxfId="17" priority="2" operator="containsText" text="Faux">
      <formula>NOT(ISERROR(SEARCH("Faux",B9)))</formula>
    </cfRule>
  </conditionalFormatting>
  <dataValidations count="1">
    <dataValidation type="list" allowBlank="1" showInputMessage="1" showErrorMessage="1" sqref="B11">
      <formula1>nature_combustible</formula1>
    </dataValidation>
  </dataValidations>
  <pageMargins left="0.70866141732283472" right="0.70866141732283472" top="0.74803149606299213" bottom="0.74803149606299213" header="0.31496062992125984" footer="0.31496062992125984"/>
  <pageSetup paperSize="9" scale="72" orientation="landscape" r:id="rId1"/>
  <headerFooter>
    <oddFooter>&amp;CAAP FEDER ENR chaufferies biomasse Ile-de-France - édition 2017-2018</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14:formula1>
            <xm:f>'données - seuil PECF'!$E$2:$E$6</xm:f>
          </x14:formula1>
          <xm:sqref>B7</xm:sqref>
        </x14:dataValidation>
        <x14:dataValidation type="list" allowBlank="1" showInputMessage="1" showErrorMessage="1">
          <x14:formula1>
            <xm:f>'données - seuil PECF'!$C$2:$C$3</xm:f>
          </x14:formula1>
          <xm:sqref>E12:E25</xm:sqref>
        </x14:dataValidation>
        <x14:dataValidation type="list" allowBlank="1" showInputMessage="1" showErrorMessage="1">
          <x14:formula1>
            <xm:f>'données - seuil PECF'!$D$2:$D$13</xm:f>
          </x14:formula1>
          <xm:sqref>B12:B25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theme="5"/>
    <pageSetUpPr fitToPage="1"/>
  </sheetPr>
  <dimension ref="A1:S134"/>
  <sheetViews>
    <sheetView zoomScale="85" zoomScaleNormal="85" workbookViewId="0">
      <selection activeCell="P13" sqref="P13"/>
    </sheetView>
  </sheetViews>
  <sheetFormatPr baseColWidth="10" defaultColWidth="11.42578125" defaultRowHeight="15" x14ac:dyDescent="0.25"/>
  <cols>
    <col min="1" max="1" width="31.85546875" style="2" customWidth="1"/>
    <col min="2" max="2" width="23.5703125" style="2" customWidth="1"/>
    <col min="3" max="3" width="12.42578125" style="2" customWidth="1"/>
    <col min="4" max="4" width="11" style="2" customWidth="1"/>
    <col min="5" max="5" width="13" style="2" customWidth="1"/>
    <col min="6" max="7" width="11.140625" style="2" customWidth="1"/>
    <col min="8" max="8" width="9.85546875" style="2" customWidth="1"/>
    <col min="9" max="9" width="11" style="2" customWidth="1"/>
    <col min="10" max="10" width="12.7109375" style="2" customWidth="1"/>
    <col min="11" max="11" width="12.42578125" style="2" customWidth="1"/>
    <col min="12" max="16384" width="11.42578125" style="2"/>
  </cols>
  <sheetData>
    <row r="1" spans="1:19" ht="19.5" customHeight="1" thickBot="1" x14ac:dyDescent="0.35">
      <c r="A1" s="339" t="s">
        <v>98</v>
      </c>
      <c r="B1" s="340"/>
      <c r="C1" s="340"/>
      <c r="D1" s="340"/>
      <c r="E1" s="340"/>
      <c r="F1" s="340"/>
      <c r="G1" s="340"/>
      <c r="H1" s="340"/>
      <c r="I1" s="340"/>
      <c r="J1" s="340"/>
      <c r="K1" s="340"/>
      <c r="L1" s="340"/>
      <c r="M1" s="341"/>
    </row>
    <row r="2" spans="1:19" ht="15.75" thickBot="1" x14ac:dyDescent="0.3">
      <c r="A2" s="67"/>
      <c r="B2" s="67"/>
      <c r="C2" s="67"/>
      <c r="D2" s="67"/>
      <c r="E2" s="67"/>
      <c r="F2" s="67"/>
      <c r="G2" s="67"/>
      <c r="H2" s="67"/>
      <c r="I2" s="67"/>
      <c r="J2" s="67"/>
      <c r="K2" s="67"/>
      <c r="L2" s="68"/>
      <c r="M2" s="68"/>
      <c r="N2" s="68"/>
      <c r="O2" s="68"/>
      <c r="P2" s="68"/>
      <c r="Q2" s="68"/>
      <c r="R2" s="68"/>
    </row>
    <row r="3" spans="1:19" ht="33.75" customHeight="1" x14ac:dyDescent="0.25">
      <c r="A3" s="32" t="s">
        <v>95</v>
      </c>
      <c r="B3" s="104">
        <f>Fournisseurs!B3</f>
        <v>0</v>
      </c>
      <c r="C3" s="68"/>
      <c r="D3" s="345" t="s">
        <v>7</v>
      </c>
      <c r="E3" s="346"/>
      <c r="F3" s="346"/>
      <c r="G3" s="346"/>
      <c r="H3" s="346"/>
      <c r="I3" s="346"/>
      <c r="J3" s="347"/>
      <c r="K3" s="68"/>
      <c r="L3" s="68"/>
      <c r="M3" s="68"/>
      <c r="N3" s="68"/>
      <c r="O3" s="68"/>
      <c r="P3" s="68"/>
      <c r="Q3" s="68"/>
      <c r="R3" s="68"/>
    </row>
    <row r="4" spans="1:19" ht="38.25" customHeight="1" x14ac:dyDescent="0.25">
      <c r="A4" s="20" t="s">
        <v>84</v>
      </c>
      <c r="B4" s="105">
        <f>Fournisseurs!B4</f>
        <v>0</v>
      </c>
      <c r="C4" s="68"/>
      <c r="D4" s="354" t="s">
        <v>44</v>
      </c>
      <c r="E4" s="355"/>
      <c r="F4" s="355"/>
      <c r="G4" s="355"/>
      <c r="H4" s="355"/>
      <c r="I4" s="355"/>
      <c r="J4" s="356"/>
      <c r="K4" s="68"/>
      <c r="L4" s="68"/>
      <c r="M4" s="68"/>
      <c r="N4" s="68"/>
      <c r="O4" s="68"/>
      <c r="P4" s="68"/>
      <c r="Q4" s="68"/>
      <c r="R4" s="68"/>
    </row>
    <row r="5" spans="1:19" ht="49.5" customHeight="1" x14ac:dyDescent="0.25">
      <c r="A5" s="33" t="s">
        <v>60</v>
      </c>
      <c r="B5" s="24" t="str">
        <f>Fournisseurs!B5</f>
        <v/>
      </c>
      <c r="C5" s="68"/>
      <c r="D5" s="354" t="s">
        <v>58</v>
      </c>
      <c r="E5" s="355"/>
      <c r="F5" s="355"/>
      <c r="G5" s="355"/>
      <c r="H5" s="355"/>
      <c r="I5" s="355"/>
      <c r="J5" s="356"/>
      <c r="K5" s="68"/>
      <c r="L5" s="68"/>
      <c r="M5" s="68"/>
      <c r="N5" s="68"/>
      <c r="O5" s="68"/>
      <c r="P5" s="68"/>
      <c r="Q5" s="68"/>
      <c r="R5" s="68"/>
    </row>
    <row r="6" spans="1:19" ht="33.75" customHeight="1" x14ac:dyDescent="0.25">
      <c r="A6" s="33" t="s">
        <v>88</v>
      </c>
      <c r="B6" s="106">
        <f>Fournisseurs!B6</f>
        <v>0</v>
      </c>
      <c r="C6" s="68"/>
      <c r="D6" s="351" t="s">
        <v>50</v>
      </c>
      <c r="E6" s="352"/>
      <c r="F6" s="352"/>
      <c r="G6" s="352"/>
      <c r="H6" s="352"/>
      <c r="I6" s="352"/>
      <c r="J6" s="353"/>
      <c r="K6" s="68"/>
      <c r="L6" s="68"/>
      <c r="M6" s="68"/>
      <c r="N6" s="68"/>
      <c r="O6" s="68"/>
      <c r="P6" s="68"/>
      <c r="Q6" s="68"/>
      <c r="R6" s="68"/>
    </row>
    <row r="7" spans="1:19" ht="33.75" customHeight="1" x14ac:dyDescent="0.25">
      <c r="A7" s="20" t="s">
        <v>85</v>
      </c>
      <c r="B7" s="107">
        <f>Fournisseurs!B7</f>
        <v>0</v>
      </c>
      <c r="C7" s="68"/>
      <c r="D7" s="354" t="s">
        <v>49</v>
      </c>
      <c r="E7" s="355"/>
      <c r="F7" s="355"/>
      <c r="G7" s="355"/>
      <c r="H7" s="355"/>
      <c r="I7" s="355"/>
      <c r="J7" s="356"/>
      <c r="K7" s="68"/>
      <c r="L7" s="68"/>
      <c r="M7" s="68"/>
      <c r="N7" s="68"/>
      <c r="O7" s="68"/>
      <c r="P7" s="68"/>
      <c r="Q7" s="68"/>
      <c r="R7" s="68"/>
    </row>
    <row r="8" spans="1:19" ht="33.75" customHeight="1" thickBot="1" x14ac:dyDescent="0.3">
      <c r="A8" s="20" t="s">
        <v>61</v>
      </c>
      <c r="B8" s="24" t="str">
        <f>Fournisseurs!B8</f>
        <v/>
      </c>
      <c r="C8" s="68"/>
      <c r="D8" s="348" t="s">
        <v>119</v>
      </c>
      <c r="E8" s="349"/>
      <c r="F8" s="349"/>
      <c r="G8" s="349"/>
      <c r="H8" s="349"/>
      <c r="I8" s="349"/>
      <c r="J8" s="350"/>
      <c r="K8" s="68"/>
      <c r="L8" s="68"/>
      <c r="M8" s="68"/>
      <c r="N8" s="68"/>
      <c r="O8" s="68"/>
      <c r="P8" s="68"/>
      <c r="Q8" s="68"/>
      <c r="R8" s="68"/>
    </row>
    <row r="9" spans="1:19" ht="48" customHeight="1" thickBot="1" x14ac:dyDescent="0.3">
      <c r="A9" s="21" t="s">
        <v>96</v>
      </c>
      <c r="B9" s="27" t="str">
        <f>Fournisseurs!B9</f>
        <v>ok</v>
      </c>
      <c r="C9" s="69"/>
      <c r="D9" s="342" t="s">
        <v>126</v>
      </c>
      <c r="E9" s="343"/>
      <c r="F9" s="343"/>
      <c r="G9" s="343"/>
      <c r="H9" s="343"/>
      <c r="I9" s="343"/>
      <c r="J9" s="344"/>
      <c r="K9" s="69"/>
      <c r="L9" s="68"/>
      <c r="M9" s="68"/>
      <c r="N9" s="68"/>
      <c r="O9" s="68"/>
      <c r="P9" s="68"/>
      <c r="Q9" s="68"/>
      <c r="R9" s="68"/>
    </row>
    <row r="10" spans="1:19" ht="16.5" x14ac:dyDescent="0.25">
      <c r="A10" s="16"/>
      <c r="B10" s="28"/>
      <c r="C10" s="69"/>
      <c r="D10" s="69"/>
      <c r="E10" s="69"/>
      <c r="F10" s="69"/>
      <c r="G10" s="69"/>
      <c r="H10" s="69"/>
      <c r="I10" s="69"/>
      <c r="J10" s="69"/>
      <c r="K10" s="69"/>
      <c r="L10" s="68"/>
      <c r="M10" s="68"/>
      <c r="N10" s="68"/>
      <c r="O10" s="68"/>
      <c r="P10" s="68"/>
      <c r="Q10" s="68"/>
      <c r="R10" s="68"/>
    </row>
    <row r="11" spans="1:19" ht="15.75" thickBot="1" x14ac:dyDescent="0.3">
      <c r="A11" s="69"/>
      <c r="B11" s="28"/>
      <c r="C11" s="69"/>
      <c r="D11" s="69"/>
      <c r="E11" s="69"/>
      <c r="F11" s="69"/>
      <c r="G11" s="69"/>
      <c r="H11" s="69"/>
      <c r="I11" s="69"/>
      <c r="J11" s="69"/>
      <c r="K11" s="69"/>
      <c r="L11" s="68"/>
      <c r="M11" s="68"/>
      <c r="N11" s="68"/>
      <c r="O11" s="68"/>
      <c r="P11" s="68"/>
      <c r="Q11" s="68"/>
      <c r="R11" s="68"/>
    </row>
    <row r="12" spans="1:19" ht="115.5" thickBot="1" x14ac:dyDescent="0.3">
      <c r="A12" s="123" t="s">
        <v>0</v>
      </c>
      <c r="B12" s="156" t="s">
        <v>43</v>
      </c>
      <c r="C12" s="124" t="s">
        <v>45</v>
      </c>
      <c r="D12" s="124" t="s">
        <v>116</v>
      </c>
      <c r="E12" s="124" t="s">
        <v>106</v>
      </c>
      <c r="F12" s="124" t="s">
        <v>103</v>
      </c>
      <c r="G12" s="124" t="s">
        <v>8</v>
      </c>
      <c r="H12" s="125" t="s">
        <v>105</v>
      </c>
      <c r="I12" s="125" t="s">
        <v>104</v>
      </c>
      <c r="J12" s="124" t="s">
        <v>9</v>
      </c>
      <c r="K12" s="124" t="s">
        <v>86</v>
      </c>
      <c r="L12" s="124" t="s">
        <v>46</v>
      </c>
      <c r="M12" s="126" t="s">
        <v>87</v>
      </c>
      <c r="N12" s="68"/>
      <c r="O12" s="68"/>
      <c r="P12" s="68"/>
      <c r="Q12" s="68"/>
      <c r="R12" s="68"/>
      <c r="S12" s="68"/>
    </row>
    <row r="13" spans="1:19" x14ac:dyDescent="0.25">
      <c r="A13" s="173"/>
      <c r="B13" s="157"/>
      <c r="C13" s="166"/>
      <c r="D13" s="167"/>
      <c r="E13" s="168"/>
      <c r="F13" s="169"/>
      <c r="G13" s="129" t="str">
        <f>IF(D13*F13/1000=0,"",D13*F13/1000)</f>
        <v/>
      </c>
      <c r="H13" s="130"/>
      <c r="I13" s="131" t="str">
        <f>IF(H13="",G13,G13*H13)</f>
        <v/>
      </c>
      <c r="J13" s="132" t="str">
        <f>IF(I13="","",I13/SUM($I$13:$I$27))</f>
        <v/>
      </c>
      <c r="K13" s="133"/>
      <c r="L13" s="134" t="str">
        <f>IF(A13='données - seuil PECF'!$D$2,IF(D13*K13/1000=0,"",D13*K13),"")</f>
        <v/>
      </c>
      <c r="M13" s="135" t="str">
        <f>IF(A13='données - seuil PECF'!$D$2,VLOOKUP(C13,'données - seuil PECF'!$A$2:$B$25,2,FALSE),"")</f>
        <v/>
      </c>
      <c r="N13" s="68"/>
      <c r="O13" s="68"/>
      <c r="P13" s="68"/>
      <c r="Q13" s="68"/>
      <c r="R13" s="68"/>
      <c r="S13" s="68"/>
    </row>
    <row r="14" spans="1:19" x14ac:dyDescent="0.25">
      <c r="A14" s="174"/>
      <c r="B14" s="158"/>
      <c r="C14" s="7"/>
      <c r="D14" s="8"/>
      <c r="E14" s="38"/>
      <c r="F14" s="113"/>
      <c r="G14" s="4" t="str">
        <f t="shared" ref="G14:G27" si="0">IF(D14*F14/1000=0,"",D14*F14/1000)</f>
        <v/>
      </c>
      <c r="H14" s="114"/>
      <c r="I14" s="127" t="str">
        <f t="shared" ref="I14:I26" si="1">IF(H14="",G14,G14*H14)</f>
        <v/>
      </c>
      <c r="J14" s="165" t="str">
        <f>IF(I14="","",I14/SUM($I$13:$I$27))</f>
        <v/>
      </c>
      <c r="K14" s="9"/>
      <c r="L14" s="6" t="str">
        <f>IF(A14='données - seuil PECF'!$D$2,IF(D14*K14/1000=0,"",D14*K14),"")</f>
        <v/>
      </c>
      <c r="M14" s="117" t="str">
        <f>IF(A14='données - seuil PECF'!$D$2,VLOOKUP(C14,'données - seuil PECF'!$A$2:$B$25,2,FALSE),"")</f>
        <v/>
      </c>
      <c r="N14" s="68"/>
      <c r="O14" s="68"/>
      <c r="P14" s="68"/>
      <c r="Q14" s="68"/>
      <c r="R14" s="68"/>
      <c r="S14" s="68"/>
    </row>
    <row r="15" spans="1:19" x14ac:dyDescent="0.25">
      <c r="A15" s="175"/>
      <c r="B15" s="158"/>
      <c r="C15" s="170"/>
      <c r="D15" s="171"/>
      <c r="E15" s="40"/>
      <c r="F15" s="172"/>
      <c r="G15" s="4" t="str">
        <f t="shared" si="0"/>
        <v/>
      </c>
      <c r="H15" s="114"/>
      <c r="I15" s="127" t="str">
        <f t="shared" si="1"/>
        <v/>
      </c>
      <c r="J15" s="5" t="str">
        <f>IF(I15="","",I15/SUM($I$13:$I$27))</f>
        <v/>
      </c>
      <c r="K15" s="9"/>
      <c r="L15" s="6" t="str">
        <f>IF(A15='données - seuil PECF'!$D$2,IF(D15*K15/1000=0,"",D15*K15),"")</f>
        <v/>
      </c>
      <c r="M15" s="117" t="str">
        <f>IF(A15='données - seuil PECF'!$D$2,VLOOKUP(C15,'données - seuil PECF'!$A$2:$B$25,2,FALSE),"")</f>
        <v/>
      </c>
      <c r="N15" s="68"/>
      <c r="O15" s="68"/>
      <c r="P15" s="68"/>
      <c r="Q15" s="68"/>
      <c r="R15" s="68"/>
      <c r="S15" s="68"/>
    </row>
    <row r="16" spans="1:19" x14ac:dyDescent="0.25">
      <c r="A16" s="116"/>
      <c r="B16" s="158"/>
      <c r="C16" s="7"/>
      <c r="D16" s="8"/>
      <c r="E16" s="38"/>
      <c r="F16" s="113"/>
      <c r="G16" s="4" t="str">
        <f t="shared" si="0"/>
        <v/>
      </c>
      <c r="H16" s="114"/>
      <c r="I16" s="127" t="str">
        <f t="shared" si="1"/>
        <v/>
      </c>
      <c r="J16" s="5" t="str">
        <f t="shared" ref="J16:J27" si="2">IF(G16="","",G16/SUM($G$13:$G$27))</f>
        <v/>
      </c>
      <c r="K16" s="9"/>
      <c r="L16" s="6" t="str">
        <f>IF(A16='données - seuil PECF'!$D$2,IF(D16*K16/1000=0,"",D16*K16),"")</f>
        <v/>
      </c>
      <c r="M16" s="117" t="str">
        <f>IF(A16='données - seuil PECF'!$D$2,VLOOKUP(C16,'données - seuil PECF'!$A$2:$B$25,2,FALSE),"")</f>
        <v/>
      </c>
      <c r="N16" s="68"/>
      <c r="O16" s="68"/>
      <c r="P16" s="68"/>
      <c r="Q16" s="68"/>
      <c r="R16" s="68"/>
      <c r="S16" s="68"/>
    </row>
    <row r="17" spans="1:19" x14ac:dyDescent="0.25">
      <c r="A17" s="116"/>
      <c r="B17" s="158"/>
      <c r="C17" s="7"/>
      <c r="D17" s="8"/>
      <c r="E17" s="38"/>
      <c r="F17" s="113"/>
      <c r="G17" s="4" t="str">
        <f t="shared" si="0"/>
        <v/>
      </c>
      <c r="H17" s="114"/>
      <c r="I17" s="127" t="str">
        <f t="shared" si="1"/>
        <v/>
      </c>
      <c r="J17" s="5" t="str">
        <f t="shared" si="2"/>
        <v/>
      </c>
      <c r="K17" s="9"/>
      <c r="L17" s="6" t="str">
        <f>IF(A17='données - seuil PECF'!$D$2,IF(D17*K17/1000=0,"",D17*K17),"")</f>
        <v/>
      </c>
      <c r="M17" s="117" t="str">
        <f>IF(A17='données - seuil PECF'!$D$2,VLOOKUP(C17,'données - seuil PECF'!$A$2:$B$25,2,FALSE),"")</f>
        <v/>
      </c>
      <c r="N17" s="68"/>
      <c r="O17" s="68"/>
      <c r="P17" s="68"/>
      <c r="Q17" s="68"/>
      <c r="R17" s="68"/>
      <c r="S17" s="68"/>
    </row>
    <row r="18" spans="1:19" x14ac:dyDescent="0.25">
      <c r="A18" s="116"/>
      <c r="B18" s="158"/>
      <c r="C18" s="7"/>
      <c r="D18" s="8"/>
      <c r="E18" s="38"/>
      <c r="F18" s="113"/>
      <c r="G18" s="4" t="str">
        <f t="shared" si="0"/>
        <v/>
      </c>
      <c r="H18" s="114"/>
      <c r="I18" s="127" t="str">
        <f t="shared" si="1"/>
        <v/>
      </c>
      <c r="J18" s="5"/>
      <c r="K18" s="9"/>
      <c r="L18" s="6" t="str">
        <f>IF(A18='données - seuil PECF'!$D$2,IF(D18*K18/1000=0,"",D18*K18),"")</f>
        <v/>
      </c>
      <c r="M18" s="117" t="str">
        <f>IF(A18='données - seuil PECF'!$D$2,VLOOKUP(C18,'données - seuil PECF'!$A$2:$B$25,2,FALSE),"")</f>
        <v/>
      </c>
      <c r="N18" s="68"/>
      <c r="O18" s="68"/>
      <c r="P18" s="68"/>
      <c r="Q18" s="68"/>
      <c r="R18" s="68"/>
      <c r="S18" s="68"/>
    </row>
    <row r="19" spans="1:19" x14ac:dyDescent="0.25">
      <c r="A19" s="116"/>
      <c r="B19" s="158"/>
      <c r="C19" s="7"/>
      <c r="D19" s="8"/>
      <c r="E19" s="38"/>
      <c r="F19" s="113"/>
      <c r="G19" s="4" t="str">
        <f t="shared" si="0"/>
        <v/>
      </c>
      <c r="H19" s="114"/>
      <c r="I19" s="127" t="str">
        <f t="shared" si="1"/>
        <v/>
      </c>
      <c r="J19" s="5" t="str">
        <f t="shared" si="2"/>
        <v/>
      </c>
      <c r="K19" s="9"/>
      <c r="L19" s="6" t="str">
        <f>IF(A19='données - seuil PECF'!$D$2,IF(D19*K19/1000=0,"",D19*K19),"")</f>
        <v/>
      </c>
      <c r="M19" s="117" t="str">
        <f>IF(A19='données - seuil PECF'!$D$2,VLOOKUP(C19,'données - seuil PECF'!$A$2:$B$25,2,FALSE),"")</f>
        <v/>
      </c>
      <c r="N19" s="68"/>
      <c r="O19" s="68"/>
      <c r="P19" s="68"/>
      <c r="Q19" s="68"/>
      <c r="R19" s="68"/>
      <c r="S19" s="68"/>
    </row>
    <row r="20" spans="1:19" x14ac:dyDescent="0.25">
      <c r="A20" s="116"/>
      <c r="B20" s="158"/>
      <c r="C20" s="7"/>
      <c r="D20" s="8"/>
      <c r="E20" s="38"/>
      <c r="F20" s="113"/>
      <c r="G20" s="4" t="str">
        <f t="shared" si="0"/>
        <v/>
      </c>
      <c r="H20" s="114"/>
      <c r="I20" s="127" t="str">
        <f t="shared" si="1"/>
        <v/>
      </c>
      <c r="J20" s="5" t="str">
        <f t="shared" si="2"/>
        <v/>
      </c>
      <c r="K20" s="9"/>
      <c r="L20" s="6" t="str">
        <f>IF(A20='données - seuil PECF'!$D$2,IF(D20*K20/1000=0,"",D20*K20),"")</f>
        <v/>
      </c>
      <c r="M20" s="117" t="str">
        <f>IF(A20='données - seuil PECF'!$D$2,VLOOKUP(C20,'données - seuil PECF'!$A$2:$B$25,2,FALSE),"")</f>
        <v/>
      </c>
      <c r="N20" s="68"/>
      <c r="O20" s="68"/>
      <c r="P20" s="68"/>
      <c r="Q20" s="68"/>
      <c r="R20" s="68"/>
      <c r="S20" s="68"/>
    </row>
    <row r="21" spans="1:19" x14ac:dyDescent="0.25">
      <c r="A21" s="116"/>
      <c r="B21" s="158"/>
      <c r="C21" s="7"/>
      <c r="D21" s="8"/>
      <c r="E21" s="38"/>
      <c r="F21" s="113"/>
      <c r="G21" s="4" t="str">
        <f t="shared" si="0"/>
        <v/>
      </c>
      <c r="H21" s="114"/>
      <c r="I21" s="127" t="str">
        <f t="shared" si="1"/>
        <v/>
      </c>
      <c r="J21" s="5" t="str">
        <f t="shared" si="2"/>
        <v/>
      </c>
      <c r="K21" s="9"/>
      <c r="L21" s="6" t="str">
        <f>IF(A21='données - seuil PECF'!$D$2,IF(D21*K21/1000=0,"",D21*K21),"")</f>
        <v/>
      </c>
      <c r="M21" s="117" t="str">
        <f>IF(A21='données - seuil PECF'!$D$2,VLOOKUP(C21,'données - seuil PECF'!$A$2:$B$25,2,FALSE),"")</f>
        <v/>
      </c>
      <c r="N21" s="68"/>
      <c r="O21" s="68"/>
      <c r="P21" s="68"/>
      <c r="Q21" s="68"/>
      <c r="R21" s="68"/>
      <c r="S21" s="68"/>
    </row>
    <row r="22" spans="1:19" x14ac:dyDescent="0.25">
      <c r="A22" s="116"/>
      <c r="B22" s="158"/>
      <c r="C22" s="7"/>
      <c r="D22" s="8"/>
      <c r="E22" s="38"/>
      <c r="F22" s="113"/>
      <c r="G22" s="4" t="str">
        <f t="shared" si="0"/>
        <v/>
      </c>
      <c r="H22" s="114"/>
      <c r="I22" s="127" t="str">
        <f t="shared" si="1"/>
        <v/>
      </c>
      <c r="J22" s="5" t="str">
        <f t="shared" si="2"/>
        <v/>
      </c>
      <c r="K22" s="9"/>
      <c r="L22" s="6" t="str">
        <f>IF(A22='données - seuil PECF'!$D$2,IF(D22*K22/1000=0,"",D22*K22),"")</f>
        <v/>
      </c>
      <c r="M22" s="117" t="str">
        <f>IF(A22='données - seuil PECF'!$D$2,VLOOKUP(C22,'données - seuil PECF'!$A$2:$B$25,2,FALSE),"")</f>
        <v/>
      </c>
      <c r="N22" s="68"/>
      <c r="O22" s="68"/>
      <c r="P22" s="68"/>
      <c r="Q22" s="68"/>
      <c r="R22" s="68"/>
      <c r="S22" s="68"/>
    </row>
    <row r="23" spans="1:19" x14ac:dyDescent="0.25">
      <c r="A23" s="116"/>
      <c r="B23" s="158"/>
      <c r="C23" s="7"/>
      <c r="D23" s="8"/>
      <c r="E23" s="38"/>
      <c r="F23" s="113"/>
      <c r="G23" s="4" t="str">
        <f t="shared" si="0"/>
        <v/>
      </c>
      <c r="H23" s="114"/>
      <c r="I23" s="127" t="str">
        <f t="shared" si="1"/>
        <v/>
      </c>
      <c r="J23" s="5" t="str">
        <f t="shared" si="2"/>
        <v/>
      </c>
      <c r="K23" s="9"/>
      <c r="L23" s="6" t="str">
        <f>IF(A23='données - seuil PECF'!$D$2,IF(D23*K23/1000=0,"",D23*K23),"")</f>
        <v/>
      </c>
      <c r="M23" s="117" t="str">
        <f>IF(A23='données - seuil PECF'!$D$2,VLOOKUP(C23,'données - seuil PECF'!$A$2:$B$25,2,FALSE),"")</f>
        <v/>
      </c>
      <c r="N23" s="68"/>
      <c r="O23" s="68"/>
      <c r="P23" s="68"/>
      <c r="Q23" s="68"/>
      <c r="R23" s="68"/>
      <c r="S23" s="68"/>
    </row>
    <row r="24" spans="1:19" x14ac:dyDescent="0.25">
      <c r="A24" s="116"/>
      <c r="B24" s="158"/>
      <c r="C24" s="7"/>
      <c r="D24" s="8"/>
      <c r="E24" s="38"/>
      <c r="F24" s="113"/>
      <c r="G24" s="4" t="str">
        <f t="shared" si="0"/>
        <v/>
      </c>
      <c r="H24" s="114"/>
      <c r="I24" s="127" t="str">
        <f t="shared" si="1"/>
        <v/>
      </c>
      <c r="J24" s="5" t="str">
        <f t="shared" si="2"/>
        <v/>
      </c>
      <c r="K24" s="9"/>
      <c r="L24" s="6" t="str">
        <f>IF(A24='données - seuil PECF'!$D$2,IF(D24*K24/1000=0,"",D24*K24),"")</f>
        <v/>
      </c>
      <c r="M24" s="117" t="str">
        <f>IF(A24='données - seuil PECF'!$D$2,VLOOKUP(C24,'données - seuil PECF'!$A$2:$B$25,2,FALSE),"")</f>
        <v/>
      </c>
      <c r="N24" s="68"/>
      <c r="O24" s="68"/>
      <c r="P24" s="68"/>
      <c r="Q24" s="68"/>
      <c r="R24" s="68"/>
      <c r="S24" s="68"/>
    </row>
    <row r="25" spans="1:19" x14ac:dyDescent="0.25">
      <c r="A25" s="116"/>
      <c r="B25" s="158"/>
      <c r="C25" s="7"/>
      <c r="D25" s="8"/>
      <c r="E25" s="38"/>
      <c r="F25" s="113"/>
      <c r="G25" s="4" t="str">
        <f t="shared" si="0"/>
        <v/>
      </c>
      <c r="H25" s="114"/>
      <c r="I25" s="127" t="str">
        <f t="shared" si="1"/>
        <v/>
      </c>
      <c r="J25" s="5" t="str">
        <f t="shared" si="2"/>
        <v/>
      </c>
      <c r="K25" s="9"/>
      <c r="L25" s="6" t="str">
        <f>IF(A25='données - seuil PECF'!$D$2,IF(D25*K25/1000=0,"",D25*K25),"")</f>
        <v/>
      </c>
      <c r="M25" s="117" t="str">
        <f>IF(A25='données - seuil PECF'!$D$2,VLOOKUP(C25,'données - seuil PECF'!$A$2:$B$25,2,FALSE),"")</f>
        <v/>
      </c>
      <c r="N25" s="68"/>
      <c r="O25" s="68"/>
      <c r="P25" s="68"/>
      <c r="Q25" s="68"/>
      <c r="R25" s="68"/>
      <c r="S25" s="68"/>
    </row>
    <row r="26" spans="1:19" x14ac:dyDescent="0.25">
      <c r="A26" s="116"/>
      <c r="B26" s="158"/>
      <c r="C26" s="7"/>
      <c r="D26" s="8"/>
      <c r="E26" s="38"/>
      <c r="F26" s="113"/>
      <c r="G26" s="4" t="str">
        <f t="shared" si="0"/>
        <v/>
      </c>
      <c r="H26" s="114"/>
      <c r="I26" s="127" t="str">
        <f t="shared" si="1"/>
        <v/>
      </c>
      <c r="J26" s="5" t="str">
        <f t="shared" si="2"/>
        <v/>
      </c>
      <c r="K26" s="9"/>
      <c r="L26" s="6" t="str">
        <f>IF(A26='données - seuil PECF'!$D$2,IF(D26*K26/1000=0,"",D26*K26),"")</f>
        <v/>
      </c>
      <c r="M26" s="117" t="str">
        <f>IF(A26='données - seuil PECF'!$D$2,VLOOKUP(C26,'données - seuil PECF'!$A$2:$B$25,2,FALSE),"")</f>
        <v/>
      </c>
      <c r="N26" s="68"/>
      <c r="O26" s="68"/>
      <c r="P26" s="68"/>
      <c r="Q26" s="68"/>
      <c r="R26" s="68"/>
      <c r="S26" s="68"/>
    </row>
    <row r="27" spans="1:19" x14ac:dyDescent="0.25">
      <c r="A27" s="116"/>
      <c r="B27" s="158"/>
      <c r="C27" s="7"/>
      <c r="D27" s="8"/>
      <c r="E27" s="38"/>
      <c r="F27" s="113"/>
      <c r="G27" s="4" t="str">
        <f t="shared" si="0"/>
        <v/>
      </c>
      <c r="H27" s="115"/>
      <c r="I27" s="128"/>
      <c r="J27" s="5" t="str">
        <f t="shared" si="2"/>
        <v/>
      </c>
      <c r="K27" s="9"/>
      <c r="L27" s="6" t="str">
        <f>IF(A27='données - seuil PECF'!$D$2,IF(D27*K27/1000=0,"",D27*K27),"")</f>
        <v/>
      </c>
      <c r="M27" s="117" t="str">
        <f>IF(A27='données - seuil PECF'!$D$2,VLOOKUP(C27,'données - seuil PECF'!$A$2:$B$25,2,FALSE),"")</f>
        <v/>
      </c>
      <c r="N27" s="68"/>
      <c r="O27" s="68"/>
      <c r="P27" s="68"/>
      <c r="Q27" s="68"/>
      <c r="R27" s="68"/>
      <c r="S27" s="68"/>
    </row>
    <row r="28" spans="1:19" ht="15.75" thickBot="1" x14ac:dyDescent="0.3">
      <c r="A28" s="118" t="s">
        <v>42</v>
      </c>
      <c r="B28" s="159"/>
      <c r="C28" s="119"/>
      <c r="D28" s="120">
        <f>SUM(D13:D27)</f>
        <v>0</v>
      </c>
      <c r="E28" s="120"/>
      <c r="F28" s="119"/>
      <c r="G28" s="120">
        <f>SUM(G13:G27)</f>
        <v>0</v>
      </c>
      <c r="H28" s="136" t="s">
        <v>113</v>
      </c>
      <c r="I28" s="136">
        <f>SUM(I13:I26)</f>
        <v>0</v>
      </c>
      <c r="J28" s="121">
        <f>SUM(J13:J27)</f>
        <v>0</v>
      </c>
      <c r="K28" s="121" t="e">
        <f>L28/SUMIF(A13:A27,'données - seuil PECF'!D2, D13:D27)</f>
        <v>#DIV/0!</v>
      </c>
      <c r="L28" s="119">
        <f>SUM(L13:L27)</f>
        <v>0</v>
      </c>
      <c r="M28" s="122" t="e">
        <f>(SUMPRODUCT(D13:D27,M13:M27))/SUMIF(A13:A27,'données - seuil PECF'!D2,D13:D27)</f>
        <v>#DIV/0!</v>
      </c>
      <c r="N28" s="68"/>
      <c r="O28" s="68"/>
      <c r="P28" s="68"/>
      <c r="Q28" s="68"/>
      <c r="R28" s="68"/>
      <c r="S28" s="68"/>
    </row>
    <row r="29" spans="1:19" x14ac:dyDescent="0.25">
      <c r="A29" s="68"/>
      <c r="B29" s="68"/>
      <c r="C29" s="68"/>
      <c r="D29" s="68"/>
      <c r="E29" s="68"/>
      <c r="F29" s="68"/>
      <c r="G29" s="68"/>
      <c r="I29" s="68"/>
      <c r="J29" s="3"/>
      <c r="K29" s="68"/>
      <c r="L29" s="68"/>
      <c r="M29" s="68"/>
      <c r="N29" s="68"/>
      <c r="O29" s="68"/>
      <c r="P29" s="68"/>
      <c r="Q29" s="68"/>
      <c r="R29" s="68"/>
    </row>
    <row r="30" spans="1:19" x14ac:dyDescent="0.25">
      <c r="A30" s="68"/>
      <c r="B30" s="68"/>
      <c r="C30" s="68"/>
      <c r="D30" s="68"/>
      <c r="E30" s="68"/>
      <c r="F30" s="68"/>
      <c r="G30" s="68"/>
      <c r="H30" s="68"/>
      <c r="I30" s="68"/>
      <c r="J30" s="68"/>
      <c r="K30" s="68"/>
      <c r="L30" s="68"/>
      <c r="M30" s="68"/>
      <c r="N30" s="68"/>
      <c r="O30" s="68"/>
      <c r="P30" s="68"/>
      <c r="Q30" s="68"/>
      <c r="R30" s="68"/>
    </row>
    <row r="31" spans="1:19" x14ac:dyDescent="0.25">
      <c r="A31" s="68"/>
      <c r="B31" s="68"/>
      <c r="C31" s="68"/>
      <c r="D31" s="68"/>
      <c r="E31" s="68"/>
      <c r="F31" s="68"/>
      <c r="G31" s="68"/>
      <c r="H31" s="68"/>
      <c r="I31" s="68"/>
      <c r="J31" s="68"/>
      <c r="K31" s="68"/>
      <c r="L31" s="68"/>
      <c r="M31" s="68"/>
      <c r="N31" s="68"/>
      <c r="O31" s="68"/>
      <c r="P31" s="68"/>
      <c r="Q31" s="68"/>
      <c r="R31" s="68"/>
    </row>
    <row r="32" spans="1:19" x14ac:dyDescent="0.25">
      <c r="A32" s="68"/>
      <c r="B32" s="68"/>
      <c r="C32" s="68"/>
      <c r="D32" s="68"/>
      <c r="E32" s="68"/>
      <c r="F32" s="68"/>
      <c r="G32" s="68"/>
      <c r="H32" s="68"/>
      <c r="I32" s="68"/>
      <c r="J32" s="68"/>
      <c r="K32" s="68"/>
      <c r="L32" s="68"/>
      <c r="M32" s="68"/>
      <c r="N32" s="68"/>
      <c r="O32" s="68"/>
      <c r="P32" s="68"/>
      <c r="Q32" s="68"/>
      <c r="R32" s="68"/>
    </row>
    <row r="33" spans="1:18" x14ac:dyDescent="0.25">
      <c r="A33" s="68"/>
      <c r="B33" s="68"/>
      <c r="C33" s="68"/>
      <c r="D33" s="68"/>
      <c r="E33" s="68"/>
      <c r="F33" s="68"/>
      <c r="G33" s="68"/>
      <c r="H33" s="68"/>
      <c r="I33" s="68"/>
      <c r="J33" s="68"/>
      <c r="K33" s="68"/>
      <c r="L33" s="68"/>
      <c r="M33" s="68"/>
      <c r="N33" s="68"/>
      <c r="O33" s="68"/>
      <c r="P33" s="68"/>
      <c r="Q33" s="68"/>
      <c r="R33" s="68"/>
    </row>
    <row r="34" spans="1:18" x14ac:dyDescent="0.25">
      <c r="A34" s="68"/>
      <c r="B34" s="68"/>
      <c r="C34" s="68"/>
      <c r="D34" s="68"/>
      <c r="E34" s="68"/>
      <c r="F34" s="68"/>
      <c r="G34" s="68"/>
      <c r="H34" s="68"/>
      <c r="I34" s="68"/>
      <c r="J34" s="68"/>
      <c r="K34" s="68"/>
      <c r="L34" s="68"/>
      <c r="M34" s="68"/>
      <c r="N34" s="68"/>
      <c r="O34" s="68"/>
      <c r="P34" s="68"/>
      <c r="Q34" s="68"/>
      <c r="R34" s="68"/>
    </row>
    <row r="35" spans="1:18" x14ac:dyDescent="0.25">
      <c r="A35" s="68"/>
      <c r="B35" s="68"/>
      <c r="C35" s="68"/>
      <c r="D35" s="68"/>
      <c r="E35" s="68"/>
      <c r="F35" s="68"/>
      <c r="G35" s="68"/>
      <c r="H35" s="68"/>
      <c r="I35" s="68"/>
      <c r="J35" s="68"/>
      <c r="K35" s="68"/>
      <c r="L35" s="68"/>
      <c r="M35" s="68"/>
      <c r="N35" s="68"/>
      <c r="O35" s="68"/>
      <c r="P35" s="68"/>
      <c r="Q35" s="68"/>
      <c r="R35" s="68"/>
    </row>
    <row r="36" spans="1:18" x14ac:dyDescent="0.25">
      <c r="A36" s="68"/>
      <c r="B36" s="68"/>
      <c r="C36" s="68"/>
      <c r="D36" s="68"/>
      <c r="E36" s="68"/>
      <c r="F36" s="68"/>
      <c r="G36" s="68"/>
      <c r="H36" s="68"/>
      <c r="I36" s="68"/>
      <c r="J36" s="68"/>
      <c r="K36" s="68"/>
      <c r="L36" s="68"/>
      <c r="M36" s="68"/>
      <c r="N36" s="68"/>
      <c r="O36" s="68"/>
      <c r="P36" s="68"/>
      <c r="Q36" s="68"/>
      <c r="R36" s="68"/>
    </row>
    <row r="37" spans="1:18" x14ac:dyDescent="0.25">
      <c r="A37" s="68"/>
      <c r="B37" s="68"/>
      <c r="C37" s="68"/>
      <c r="D37" s="68"/>
      <c r="E37" s="68"/>
      <c r="F37" s="68"/>
      <c r="G37" s="68"/>
      <c r="H37" s="68"/>
      <c r="I37" s="68"/>
      <c r="J37" s="68"/>
      <c r="K37" s="68"/>
      <c r="L37" s="68"/>
      <c r="M37" s="68"/>
      <c r="N37" s="68"/>
      <c r="O37" s="68"/>
      <c r="P37" s="68"/>
      <c r="Q37" s="68"/>
      <c r="R37" s="68"/>
    </row>
    <row r="38" spans="1:18" x14ac:dyDescent="0.25">
      <c r="A38" s="68"/>
      <c r="B38" s="68"/>
      <c r="C38" s="68"/>
      <c r="D38" s="68"/>
      <c r="E38" s="68"/>
      <c r="F38" s="68"/>
      <c r="G38" s="68"/>
      <c r="H38" s="68"/>
      <c r="I38" s="68"/>
      <c r="J38" s="68"/>
      <c r="K38" s="68"/>
      <c r="L38" s="68"/>
      <c r="M38" s="68"/>
      <c r="N38" s="68"/>
      <c r="O38" s="68"/>
      <c r="P38" s="68"/>
      <c r="Q38" s="68"/>
      <c r="R38" s="68"/>
    </row>
    <row r="39" spans="1:18" x14ac:dyDescent="0.25">
      <c r="A39" s="68"/>
      <c r="B39" s="68"/>
      <c r="C39" s="68"/>
      <c r="D39" s="68"/>
      <c r="E39" s="68"/>
      <c r="F39" s="68"/>
      <c r="G39" s="68"/>
      <c r="H39" s="68"/>
      <c r="I39" s="68"/>
      <c r="J39" s="68"/>
      <c r="K39" s="68"/>
      <c r="L39" s="68"/>
      <c r="M39" s="68"/>
      <c r="N39" s="68"/>
      <c r="O39" s="68"/>
      <c r="P39" s="68"/>
      <c r="Q39" s="68"/>
      <c r="R39" s="68"/>
    </row>
    <row r="40" spans="1:18" x14ac:dyDescent="0.25">
      <c r="A40" s="68"/>
      <c r="B40" s="68"/>
      <c r="C40" s="68"/>
      <c r="D40" s="68"/>
      <c r="E40" s="68"/>
      <c r="F40" s="68"/>
      <c r="G40" s="68"/>
      <c r="H40" s="68"/>
      <c r="I40" s="68"/>
      <c r="J40" s="68"/>
      <c r="K40" s="68"/>
      <c r="L40" s="68"/>
      <c r="M40" s="68"/>
      <c r="N40" s="68"/>
      <c r="O40" s="68"/>
      <c r="P40" s="68"/>
      <c r="Q40" s="68"/>
      <c r="R40" s="68"/>
    </row>
    <row r="41" spans="1:18" x14ac:dyDescent="0.25">
      <c r="A41" s="68"/>
      <c r="B41" s="68"/>
      <c r="C41" s="68"/>
      <c r="D41" s="68"/>
      <c r="E41" s="68"/>
      <c r="F41" s="68"/>
      <c r="G41" s="68"/>
      <c r="H41" s="68"/>
      <c r="I41" s="68"/>
      <c r="J41" s="68"/>
      <c r="K41" s="68"/>
      <c r="L41" s="68"/>
      <c r="M41" s="68"/>
      <c r="N41" s="68"/>
      <c r="O41" s="68"/>
      <c r="P41" s="68"/>
      <c r="Q41" s="68"/>
      <c r="R41" s="68"/>
    </row>
    <row r="42" spans="1:18" x14ac:dyDescent="0.25">
      <c r="A42" s="68"/>
      <c r="B42" s="68"/>
      <c r="C42" s="68"/>
      <c r="D42" s="68"/>
      <c r="E42" s="68"/>
      <c r="F42" s="68"/>
      <c r="G42" s="68"/>
      <c r="H42" s="68"/>
      <c r="I42" s="68"/>
      <c r="J42" s="68"/>
      <c r="K42" s="68"/>
      <c r="L42" s="68"/>
      <c r="M42" s="68"/>
      <c r="N42" s="68"/>
      <c r="O42" s="68"/>
      <c r="P42" s="68"/>
      <c r="Q42" s="68"/>
      <c r="R42" s="68"/>
    </row>
    <row r="43" spans="1:18" x14ac:dyDescent="0.25">
      <c r="A43" s="68"/>
      <c r="B43" s="68"/>
      <c r="C43" s="68"/>
      <c r="D43" s="68"/>
      <c r="E43" s="68"/>
      <c r="F43" s="68"/>
      <c r="G43" s="68"/>
      <c r="H43" s="68"/>
      <c r="I43" s="68"/>
      <c r="J43" s="68"/>
      <c r="K43" s="68"/>
      <c r="L43" s="68"/>
      <c r="M43" s="68"/>
      <c r="N43" s="68"/>
      <c r="O43" s="68"/>
      <c r="P43" s="68"/>
      <c r="Q43" s="68"/>
      <c r="R43" s="68"/>
    </row>
    <row r="44" spans="1:18" x14ac:dyDescent="0.25">
      <c r="A44" s="68"/>
      <c r="B44" s="68"/>
      <c r="C44" s="68"/>
      <c r="D44" s="68"/>
      <c r="E44" s="68"/>
      <c r="F44" s="68"/>
      <c r="G44" s="68"/>
      <c r="H44" s="68"/>
      <c r="I44" s="68"/>
      <c r="J44" s="68"/>
      <c r="K44" s="68"/>
      <c r="L44" s="68"/>
      <c r="M44" s="68"/>
      <c r="N44" s="68"/>
      <c r="O44" s="68"/>
      <c r="P44" s="68"/>
      <c r="Q44" s="68"/>
      <c r="R44" s="68"/>
    </row>
    <row r="45" spans="1:18" x14ac:dyDescent="0.25">
      <c r="A45" s="68"/>
      <c r="B45" s="68"/>
      <c r="C45" s="68"/>
      <c r="D45" s="68"/>
      <c r="E45" s="68"/>
      <c r="F45" s="68"/>
      <c r="G45" s="68"/>
      <c r="H45" s="68"/>
      <c r="I45" s="68"/>
      <c r="J45" s="68"/>
      <c r="K45" s="68"/>
      <c r="L45" s="68"/>
      <c r="M45" s="68"/>
      <c r="N45" s="68"/>
      <c r="O45" s="68"/>
      <c r="P45" s="68"/>
      <c r="Q45" s="68"/>
      <c r="R45" s="68"/>
    </row>
    <row r="46" spans="1:18" x14ac:dyDescent="0.25">
      <c r="A46" s="68"/>
      <c r="B46" s="68"/>
      <c r="C46" s="68"/>
      <c r="D46" s="68"/>
      <c r="E46" s="68"/>
      <c r="F46" s="68"/>
      <c r="G46" s="68"/>
      <c r="H46" s="68"/>
      <c r="I46" s="68"/>
      <c r="J46" s="68"/>
      <c r="K46" s="68"/>
      <c r="L46" s="68"/>
      <c r="M46" s="68"/>
      <c r="N46" s="68"/>
      <c r="O46" s="68"/>
      <c r="P46" s="68"/>
      <c r="Q46" s="68"/>
      <c r="R46" s="68"/>
    </row>
    <row r="47" spans="1:18" x14ac:dyDescent="0.25">
      <c r="A47" s="68"/>
      <c r="B47" s="68"/>
      <c r="C47" s="68"/>
      <c r="D47" s="68"/>
      <c r="E47" s="68"/>
      <c r="F47" s="68"/>
      <c r="G47" s="68"/>
      <c r="H47" s="68"/>
      <c r="I47" s="68"/>
      <c r="J47" s="68"/>
      <c r="K47" s="68"/>
      <c r="L47" s="68"/>
      <c r="M47" s="68"/>
      <c r="N47" s="68"/>
      <c r="O47" s="68"/>
      <c r="P47" s="68"/>
      <c r="Q47" s="68"/>
      <c r="R47" s="68"/>
    </row>
    <row r="48" spans="1:18" x14ac:dyDescent="0.25">
      <c r="A48" s="68"/>
      <c r="B48" s="68"/>
      <c r="C48" s="68"/>
      <c r="D48" s="68"/>
      <c r="E48" s="68"/>
      <c r="F48" s="68"/>
      <c r="G48" s="68"/>
      <c r="H48" s="68"/>
      <c r="I48" s="68"/>
      <c r="J48" s="68"/>
      <c r="K48" s="68"/>
      <c r="L48" s="68"/>
      <c r="M48" s="68"/>
      <c r="N48" s="68"/>
      <c r="O48" s="68"/>
      <c r="P48" s="68"/>
      <c r="Q48" s="68"/>
      <c r="R48" s="68"/>
    </row>
    <row r="49" spans="1:18" x14ac:dyDescent="0.25">
      <c r="A49" s="68"/>
      <c r="B49" s="68"/>
      <c r="C49" s="68"/>
      <c r="D49" s="68"/>
      <c r="E49" s="68"/>
      <c r="F49" s="68"/>
      <c r="G49" s="68"/>
      <c r="H49" s="68"/>
      <c r="I49" s="68"/>
      <c r="J49" s="68"/>
      <c r="K49" s="68"/>
      <c r="L49" s="68"/>
      <c r="M49" s="68"/>
      <c r="N49" s="68"/>
      <c r="O49" s="68"/>
      <c r="P49" s="68"/>
      <c r="Q49" s="68"/>
      <c r="R49" s="68"/>
    </row>
    <row r="50" spans="1:18" x14ac:dyDescent="0.25">
      <c r="A50" s="68"/>
      <c r="B50" s="68"/>
      <c r="C50" s="68"/>
      <c r="D50" s="68"/>
      <c r="E50" s="68"/>
      <c r="F50" s="68"/>
      <c r="G50" s="68"/>
      <c r="H50" s="68"/>
      <c r="I50" s="68"/>
      <c r="J50" s="68"/>
      <c r="K50" s="68"/>
      <c r="L50" s="68"/>
      <c r="M50" s="68"/>
      <c r="N50" s="68"/>
      <c r="O50" s="68"/>
      <c r="P50" s="68"/>
      <c r="Q50" s="68"/>
      <c r="R50" s="68"/>
    </row>
    <row r="51" spans="1:18" x14ac:dyDescent="0.25">
      <c r="A51" s="68"/>
      <c r="B51" s="68"/>
      <c r="C51" s="68"/>
      <c r="D51" s="68"/>
      <c r="E51" s="68"/>
      <c r="F51" s="68"/>
      <c r="G51" s="68"/>
      <c r="H51" s="68"/>
      <c r="I51" s="68"/>
      <c r="J51" s="68"/>
      <c r="K51" s="68"/>
      <c r="L51" s="68"/>
      <c r="M51" s="68"/>
      <c r="N51" s="68"/>
      <c r="O51" s="68"/>
      <c r="P51" s="68"/>
      <c r="Q51" s="68"/>
      <c r="R51" s="68"/>
    </row>
    <row r="52" spans="1:18" x14ac:dyDescent="0.25">
      <c r="A52" s="68"/>
      <c r="B52" s="68"/>
      <c r="C52" s="68"/>
      <c r="D52" s="68"/>
      <c r="E52" s="68"/>
      <c r="F52" s="68"/>
      <c r="G52" s="68"/>
      <c r="H52" s="68"/>
      <c r="I52" s="68"/>
      <c r="J52" s="68"/>
      <c r="K52" s="68"/>
      <c r="L52" s="68"/>
      <c r="M52" s="68"/>
      <c r="N52" s="68"/>
      <c r="O52" s="68"/>
      <c r="P52" s="68"/>
      <c r="Q52" s="68"/>
      <c r="R52" s="68"/>
    </row>
    <row r="53" spans="1:18" x14ac:dyDescent="0.25">
      <c r="A53" s="68"/>
      <c r="B53" s="68"/>
      <c r="C53" s="68"/>
      <c r="D53" s="68"/>
      <c r="E53" s="68"/>
      <c r="F53" s="68"/>
      <c r="G53" s="68"/>
      <c r="H53" s="68"/>
      <c r="I53" s="68"/>
      <c r="J53" s="68"/>
      <c r="K53" s="68"/>
      <c r="L53" s="68"/>
      <c r="M53" s="68"/>
      <c r="N53" s="68"/>
      <c r="O53" s="68"/>
      <c r="P53" s="68"/>
      <c r="Q53" s="68"/>
      <c r="R53" s="68"/>
    </row>
    <row r="54" spans="1:18" x14ac:dyDescent="0.25">
      <c r="A54" s="68"/>
      <c r="B54" s="68"/>
      <c r="C54" s="68"/>
      <c r="D54" s="68"/>
      <c r="E54" s="68"/>
      <c r="F54" s="68"/>
      <c r="G54" s="68"/>
      <c r="H54" s="68"/>
      <c r="I54" s="68"/>
      <c r="J54" s="68"/>
      <c r="K54" s="68"/>
      <c r="L54" s="68"/>
      <c r="M54" s="68"/>
      <c r="N54" s="68"/>
      <c r="O54" s="68"/>
      <c r="P54" s="68"/>
      <c r="Q54" s="68"/>
      <c r="R54" s="68"/>
    </row>
    <row r="55" spans="1:18" x14ac:dyDescent="0.25">
      <c r="A55" s="68"/>
      <c r="B55" s="68"/>
      <c r="C55" s="68"/>
      <c r="D55" s="68"/>
      <c r="E55" s="68"/>
      <c r="F55" s="68"/>
      <c r="G55" s="68"/>
      <c r="H55" s="68"/>
      <c r="I55" s="68"/>
      <c r="J55" s="68"/>
      <c r="K55" s="68"/>
      <c r="L55" s="68"/>
      <c r="M55" s="68"/>
      <c r="N55" s="68"/>
      <c r="O55" s="68"/>
      <c r="P55" s="68"/>
      <c r="Q55" s="68"/>
      <c r="R55" s="68"/>
    </row>
    <row r="56" spans="1:18" x14ac:dyDescent="0.25">
      <c r="A56" s="68"/>
      <c r="B56" s="68"/>
      <c r="C56" s="68"/>
      <c r="D56" s="68"/>
      <c r="E56" s="68"/>
      <c r="F56" s="68"/>
      <c r="G56" s="68"/>
      <c r="H56" s="68"/>
      <c r="I56" s="68"/>
      <c r="J56" s="68"/>
      <c r="K56" s="68"/>
      <c r="L56" s="68"/>
      <c r="M56" s="68"/>
      <c r="N56" s="68"/>
      <c r="O56" s="68"/>
      <c r="P56" s="68"/>
      <c r="Q56" s="68"/>
      <c r="R56" s="68"/>
    </row>
    <row r="57" spans="1:18" x14ac:dyDescent="0.25">
      <c r="A57" s="68"/>
      <c r="B57" s="68"/>
      <c r="C57" s="68"/>
      <c r="D57" s="68"/>
      <c r="E57" s="68"/>
      <c r="F57" s="68"/>
      <c r="G57" s="68"/>
      <c r="H57" s="68"/>
      <c r="I57" s="68"/>
      <c r="J57" s="68"/>
      <c r="K57" s="68"/>
      <c r="L57" s="68"/>
      <c r="M57" s="68"/>
      <c r="N57" s="68"/>
      <c r="O57" s="68"/>
      <c r="P57" s="68"/>
      <c r="Q57" s="68"/>
      <c r="R57" s="68"/>
    </row>
    <row r="58" spans="1:18" x14ac:dyDescent="0.25">
      <c r="A58" s="68"/>
      <c r="B58" s="68"/>
      <c r="C58" s="68"/>
      <c r="D58" s="68"/>
      <c r="E58" s="68"/>
      <c r="F58" s="68"/>
      <c r="G58" s="68"/>
      <c r="H58" s="68"/>
      <c r="I58" s="68"/>
      <c r="J58" s="68"/>
      <c r="K58" s="68"/>
      <c r="L58" s="68"/>
      <c r="M58" s="68"/>
      <c r="N58" s="68"/>
      <c r="O58" s="68"/>
      <c r="P58" s="68"/>
      <c r="Q58" s="68"/>
      <c r="R58" s="68"/>
    </row>
    <row r="59" spans="1:18" x14ac:dyDescent="0.25">
      <c r="A59" s="68"/>
      <c r="B59" s="68"/>
      <c r="C59" s="68"/>
      <c r="D59" s="68"/>
      <c r="E59" s="68"/>
      <c r="F59" s="68"/>
      <c r="G59" s="68"/>
      <c r="H59" s="68"/>
      <c r="I59" s="68"/>
      <c r="J59" s="68"/>
      <c r="K59" s="68"/>
      <c r="L59" s="68"/>
      <c r="M59" s="68"/>
      <c r="N59" s="68"/>
      <c r="O59" s="68"/>
      <c r="P59" s="68"/>
      <c r="Q59" s="68"/>
      <c r="R59" s="68"/>
    </row>
    <row r="60" spans="1:18" x14ac:dyDescent="0.25">
      <c r="A60" s="68"/>
      <c r="B60" s="68"/>
      <c r="C60" s="68"/>
      <c r="D60" s="68"/>
      <c r="E60" s="68"/>
      <c r="F60" s="68"/>
      <c r="G60" s="68"/>
      <c r="H60" s="68"/>
      <c r="I60" s="68"/>
      <c r="J60" s="68"/>
      <c r="K60" s="68"/>
      <c r="L60" s="68"/>
      <c r="M60" s="68"/>
      <c r="N60" s="68"/>
      <c r="O60" s="68"/>
      <c r="P60" s="68"/>
      <c r="Q60" s="68"/>
      <c r="R60" s="68"/>
    </row>
    <row r="61" spans="1:18" x14ac:dyDescent="0.25">
      <c r="A61" s="68"/>
      <c r="B61" s="68"/>
      <c r="C61" s="68"/>
      <c r="D61" s="68"/>
      <c r="E61" s="68"/>
      <c r="F61" s="68"/>
      <c r="G61" s="68"/>
      <c r="H61" s="68"/>
      <c r="I61" s="68"/>
      <c r="J61" s="68"/>
      <c r="K61" s="68"/>
      <c r="L61" s="68"/>
      <c r="M61" s="68"/>
      <c r="N61" s="68"/>
      <c r="O61" s="68"/>
      <c r="P61" s="68"/>
      <c r="Q61" s="68"/>
      <c r="R61" s="68"/>
    </row>
    <row r="62" spans="1:18" x14ac:dyDescent="0.25">
      <c r="A62" s="68"/>
      <c r="B62" s="68"/>
      <c r="C62" s="68"/>
      <c r="D62" s="68"/>
      <c r="E62" s="68"/>
      <c r="F62" s="68"/>
      <c r="G62" s="68"/>
      <c r="H62" s="68"/>
      <c r="I62" s="68"/>
      <c r="J62" s="68"/>
      <c r="K62" s="68"/>
      <c r="L62" s="68"/>
      <c r="M62" s="68"/>
      <c r="N62" s="68"/>
      <c r="O62" s="68"/>
      <c r="P62" s="68"/>
      <c r="Q62" s="68"/>
      <c r="R62" s="68"/>
    </row>
    <row r="63" spans="1:18" x14ac:dyDescent="0.25">
      <c r="A63" s="68"/>
      <c r="B63" s="68"/>
      <c r="C63" s="68"/>
      <c r="D63" s="68"/>
      <c r="E63" s="68"/>
      <c r="F63" s="68"/>
      <c r="G63" s="68"/>
      <c r="H63" s="68"/>
      <c r="I63" s="68"/>
      <c r="J63" s="68"/>
      <c r="K63" s="68"/>
      <c r="L63" s="68"/>
      <c r="M63" s="68"/>
      <c r="N63" s="68"/>
      <c r="O63" s="68"/>
      <c r="P63" s="68"/>
      <c r="Q63" s="68"/>
      <c r="R63" s="68"/>
    </row>
    <row r="64" spans="1:18" x14ac:dyDescent="0.25">
      <c r="A64" s="68"/>
      <c r="B64" s="68"/>
      <c r="C64" s="68"/>
      <c r="D64" s="68"/>
      <c r="E64" s="68"/>
      <c r="F64" s="68"/>
      <c r="G64" s="68"/>
      <c r="H64" s="68"/>
      <c r="I64" s="68"/>
      <c r="J64" s="68"/>
      <c r="K64" s="68"/>
      <c r="L64" s="68"/>
      <c r="M64" s="68"/>
      <c r="N64" s="68"/>
      <c r="O64" s="68"/>
      <c r="P64" s="68"/>
      <c r="Q64" s="68"/>
      <c r="R64" s="68"/>
    </row>
    <row r="65" spans="1:18" x14ac:dyDescent="0.25">
      <c r="A65" s="68"/>
      <c r="B65" s="68"/>
      <c r="C65" s="68"/>
      <c r="D65" s="68"/>
      <c r="E65" s="68"/>
      <c r="F65" s="68"/>
      <c r="G65" s="68"/>
      <c r="H65" s="68"/>
      <c r="I65" s="68"/>
      <c r="J65" s="68"/>
      <c r="K65" s="68"/>
      <c r="L65" s="68"/>
      <c r="M65" s="68"/>
      <c r="N65" s="68"/>
      <c r="O65" s="68"/>
      <c r="P65" s="68"/>
      <c r="Q65" s="68"/>
      <c r="R65" s="68"/>
    </row>
    <row r="66" spans="1:18" x14ac:dyDescent="0.25">
      <c r="A66" s="68"/>
      <c r="B66" s="68"/>
      <c r="C66" s="68"/>
      <c r="D66" s="68"/>
      <c r="E66" s="68"/>
      <c r="F66" s="68"/>
      <c r="G66" s="68"/>
      <c r="H66" s="68"/>
      <c r="I66" s="68"/>
      <c r="J66" s="68"/>
      <c r="K66" s="68"/>
      <c r="L66" s="68"/>
      <c r="M66" s="68"/>
      <c r="N66" s="68"/>
      <c r="O66" s="68"/>
      <c r="P66" s="68"/>
      <c r="Q66" s="68"/>
      <c r="R66" s="68"/>
    </row>
    <row r="67" spans="1:18" x14ac:dyDescent="0.25">
      <c r="A67" s="68"/>
      <c r="B67" s="68"/>
      <c r="C67" s="68"/>
      <c r="D67" s="68"/>
      <c r="E67" s="68"/>
      <c r="F67" s="68"/>
      <c r="G67" s="68"/>
      <c r="H67" s="68"/>
      <c r="I67" s="68"/>
      <c r="J67" s="68"/>
      <c r="K67" s="68"/>
      <c r="L67" s="68"/>
      <c r="M67" s="68"/>
      <c r="N67" s="68"/>
      <c r="O67" s="68"/>
      <c r="P67" s="68"/>
      <c r="Q67" s="68"/>
      <c r="R67" s="68"/>
    </row>
    <row r="68" spans="1:18" x14ac:dyDescent="0.25">
      <c r="A68" s="68"/>
      <c r="B68" s="68"/>
      <c r="C68" s="68"/>
      <c r="D68" s="68"/>
      <c r="E68" s="68"/>
      <c r="F68" s="68"/>
      <c r="G68" s="68"/>
      <c r="H68" s="68"/>
      <c r="I68" s="68"/>
      <c r="J68" s="68"/>
      <c r="K68" s="68"/>
      <c r="L68" s="68"/>
      <c r="M68" s="68"/>
      <c r="N68" s="68"/>
      <c r="O68" s="68"/>
      <c r="P68" s="68"/>
      <c r="Q68" s="68"/>
      <c r="R68" s="68"/>
    </row>
    <row r="69" spans="1:18" x14ac:dyDescent="0.25">
      <c r="A69" s="68"/>
      <c r="B69" s="68"/>
      <c r="C69" s="68"/>
      <c r="D69" s="68"/>
      <c r="E69" s="68"/>
      <c r="F69" s="68"/>
      <c r="G69" s="68"/>
      <c r="H69" s="68"/>
      <c r="I69" s="68"/>
      <c r="J69" s="68"/>
      <c r="K69" s="68"/>
      <c r="L69" s="68"/>
      <c r="M69" s="68"/>
      <c r="N69" s="68"/>
      <c r="O69" s="68"/>
      <c r="P69" s="68"/>
      <c r="Q69" s="68"/>
      <c r="R69" s="68"/>
    </row>
    <row r="70" spans="1:18" x14ac:dyDescent="0.25">
      <c r="A70" s="68"/>
      <c r="B70" s="68"/>
      <c r="C70" s="68"/>
      <c r="D70" s="68"/>
      <c r="E70" s="68"/>
      <c r="F70" s="68"/>
      <c r="G70" s="68"/>
      <c r="H70" s="68"/>
      <c r="I70" s="68"/>
      <c r="J70" s="68"/>
      <c r="K70" s="68"/>
      <c r="L70" s="68"/>
      <c r="M70" s="68"/>
      <c r="N70" s="68"/>
      <c r="O70" s="68"/>
      <c r="P70" s="68"/>
      <c r="Q70" s="68"/>
      <c r="R70" s="68"/>
    </row>
    <row r="71" spans="1:18" x14ac:dyDescent="0.25">
      <c r="A71" s="68"/>
      <c r="B71" s="68"/>
      <c r="C71" s="68"/>
      <c r="D71" s="68"/>
      <c r="E71" s="68"/>
      <c r="F71" s="68"/>
      <c r="G71" s="68"/>
      <c r="H71" s="68"/>
      <c r="I71" s="68"/>
      <c r="J71" s="68"/>
      <c r="K71" s="68"/>
      <c r="L71" s="68"/>
      <c r="M71" s="68"/>
      <c r="N71" s="68"/>
      <c r="O71" s="68"/>
      <c r="P71" s="68"/>
      <c r="Q71" s="68"/>
      <c r="R71" s="68"/>
    </row>
    <row r="72" spans="1:18" x14ac:dyDescent="0.25">
      <c r="A72" s="68"/>
      <c r="B72" s="68"/>
      <c r="C72" s="68"/>
      <c r="D72" s="68"/>
      <c r="E72" s="68"/>
      <c r="F72" s="68"/>
      <c r="G72" s="68"/>
      <c r="H72" s="68"/>
      <c r="I72" s="68"/>
      <c r="J72" s="68"/>
      <c r="K72" s="68"/>
      <c r="L72" s="68"/>
      <c r="M72" s="68"/>
      <c r="N72" s="68"/>
      <c r="O72" s="68"/>
      <c r="P72" s="68"/>
      <c r="Q72" s="68"/>
      <c r="R72" s="68"/>
    </row>
    <row r="73" spans="1:18" x14ac:dyDescent="0.25">
      <c r="A73" s="68"/>
      <c r="B73" s="68"/>
      <c r="C73" s="68"/>
      <c r="D73" s="68"/>
      <c r="E73" s="68"/>
      <c r="F73" s="68"/>
      <c r="G73" s="68"/>
      <c r="H73" s="68"/>
      <c r="I73" s="68"/>
      <c r="J73" s="68"/>
      <c r="K73" s="68"/>
      <c r="L73" s="68"/>
      <c r="M73" s="68"/>
      <c r="N73" s="68"/>
      <c r="O73" s="68"/>
      <c r="P73" s="68"/>
      <c r="Q73" s="68"/>
      <c r="R73" s="68"/>
    </row>
    <row r="74" spans="1:18" x14ac:dyDescent="0.25">
      <c r="A74" s="68"/>
      <c r="B74" s="68"/>
      <c r="C74" s="68"/>
      <c r="D74" s="68"/>
      <c r="E74" s="68"/>
      <c r="F74" s="68"/>
      <c r="G74" s="68"/>
      <c r="H74" s="68"/>
      <c r="I74" s="68"/>
      <c r="J74" s="68"/>
      <c r="K74" s="68"/>
      <c r="L74" s="68"/>
      <c r="M74" s="68"/>
      <c r="N74" s="68"/>
      <c r="O74" s="68"/>
      <c r="P74" s="68"/>
      <c r="Q74" s="68"/>
      <c r="R74" s="68"/>
    </row>
    <row r="75" spans="1:18" x14ac:dyDescent="0.25">
      <c r="A75" s="68"/>
      <c r="B75" s="68"/>
      <c r="C75" s="68"/>
      <c r="D75" s="68"/>
      <c r="E75" s="68"/>
      <c r="F75" s="68"/>
      <c r="G75" s="68"/>
      <c r="H75" s="68"/>
      <c r="I75" s="68"/>
      <c r="J75" s="68"/>
      <c r="K75" s="68"/>
      <c r="L75" s="68"/>
      <c r="M75" s="68"/>
      <c r="N75" s="68"/>
      <c r="O75" s="68"/>
      <c r="P75" s="68"/>
      <c r="Q75" s="68"/>
      <c r="R75" s="68"/>
    </row>
    <row r="76" spans="1:18" x14ac:dyDescent="0.25">
      <c r="A76" s="68"/>
      <c r="B76" s="68"/>
      <c r="C76" s="68"/>
      <c r="D76" s="68"/>
      <c r="E76" s="68"/>
      <c r="F76" s="68"/>
      <c r="G76" s="68"/>
      <c r="H76" s="68"/>
      <c r="I76" s="68"/>
      <c r="J76" s="68"/>
      <c r="K76" s="68"/>
      <c r="L76" s="68"/>
      <c r="M76" s="68"/>
      <c r="N76" s="68"/>
      <c r="O76" s="68"/>
      <c r="P76" s="68"/>
      <c r="Q76" s="68"/>
      <c r="R76" s="68"/>
    </row>
    <row r="77" spans="1:18" x14ac:dyDescent="0.25">
      <c r="A77" s="68"/>
      <c r="B77" s="68"/>
      <c r="C77" s="68"/>
      <c r="D77" s="68"/>
      <c r="E77" s="68"/>
      <c r="F77" s="68"/>
      <c r="G77" s="68"/>
      <c r="H77" s="68"/>
      <c r="I77" s="68"/>
      <c r="J77" s="68"/>
      <c r="K77" s="68"/>
      <c r="L77" s="68"/>
      <c r="M77" s="68"/>
      <c r="N77" s="68"/>
      <c r="O77" s="68"/>
      <c r="P77" s="68"/>
      <c r="Q77" s="68"/>
      <c r="R77" s="68"/>
    </row>
    <row r="78" spans="1:18" x14ac:dyDescent="0.25">
      <c r="A78" s="68"/>
      <c r="B78" s="68"/>
      <c r="C78" s="68"/>
      <c r="D78" s="68"/>
      <c r="E78" s="68"/>
      <c r="F78" s="68"/>
      <c r="G78" s="68"/>
      <c r="H78" s="68"/>
      <c r="I78" s="68"/>
      <c r="J78" s="68"/>
      <c r="K78" s="68"/>
      <c r="L78" s="68"/>
      <c r="M78" s="68"/>
      <c r="N78" s="68"/>
      <c r="O78" s="68"/>
      <c r="P78" s="68"/>
      <c r="Q78" s="68"/>
      <c r="R78" s="68"/>
    </row>
    <row r="79" spans="1:18" x14ac:dyDescent="0.25">
      <c r="A79" s="68"/>
      <c r="B79" s="68"/>
      <c r="C79" s="68"/>
      <c r="D79" s="68"/>
      <c r="E79" s="68"/>
      <c r="F79" s="68"/>
      <c r="G79" s="68"/>
      <c r="H79" s="68"/>
      <c r="I79" s="68"/>
      <c r="J79" s="68"/>
      <c r="K79" s="68"/>
      <c r="L79" s="68"/>
      <c r="M79" s="68"/>
      <c r="N79" s="68"/>
      <c r="O79" s="68"/>
      <c r="P79" s="68"/>
      <c r="Q79" s="68"/>
      <c r="R79" s="68"/>
    </row>
    <row r="80" spans="1:18" x14ac:dyDescent="0.25">
      <c r="A80" s="68"/>
      <c r="B80" s="68"/>
      <c r="C80" s="68"/>
      <c r="D80" s="68"/>
      <c r="E80" s="68"/>
      <c r="F80" s="68"/>
      <c r="G80" s="68"/>
      <c r="H80" s="68"/>
      <c r="I80" s="68"/>
      <c r="J80" s="68"/>
      <c r="K80" s="68"/>
      <c r="L80" s="68"/>
      <c r="M80" s="68"/>
      <c r="N80" s="68"/>
      <c r="O80" s="68"/>
      <c r="P80" s="68"/>
      <c r="Q80" s="68"/>
      <c r="R80" s="68"/>
    </row>
    <row r="81" spans="1:18" x14ac:dyDescent="0.25">
      <c r="A81" s="68"/>
      <c r="B81" s="68"/>
      <c r="C81" s="68"/>
      <c r="D81" s="68"/>
      <c r="E81" s="68"/>
      <c r="F81" s="68"/>
      <c r="G81" s="68"/>
      <c r="H81" s="68"/>
      <c r="I81" s="68"/>
      <c r="J81" s="68"/>
      <c r="K81" s="68"/>
      <c r="L81" s="68"/>
      <c r="M81" s="68"/>
      <c r="N81" s="68"/>
      <c r="O81" s="68"/>
      <c r="P81" s="68"/>
      <c r="Q81" s="68"/>
      <c r="R81" s="68"/>
    </row>
    <row r="82" spans="1:18" x14ac:dyDescent="0.25">
      <c r="A82" s="68"/>
      <c r="B82" s="68"/>
      <c r="C82" s="68"/>
      <c r="D82" s="68"/>
      <c r="E82" s="68"/>
      <c r="F82" s="68"/>
      <c r="G82" s="68"/>
      <c r="H82" s="68"/>
      <c r="I82" s="68"/>
      <c r="J82" s="68"/>
      <c r="K82" s="68"/>
      <c r="L82" s="68"/>
      <c r="M82" s="68"/>
      <c r="N82" s="68"/>
      <c r="O82" s="68"/>
      <c r="P82" s="68"/>
      <c r="Q82" s="68"/>
      <c r="R82" s="68"/>
    </row>
    <row r="83" spans="1:18" x14ac:dyDescent="0.25">
      <c r="A83" s="68"/>
      <c r="B83" s="68"/>
      <c r="C83" s="68"/>
      <c r="D83" s="68"/>
      <c r="E83" s="68"/>
      <c r="F83" s="68"/>
      <c r="G83" s="68"/>
      <c r="H83" s="68"/>
      <c r="I83" s="68"/>
      <c r="J83" s="68"/>
      <c r="K83" s="68"/>
      <c r="L83" s="68"/>
      <c r="M83" s="68"/>
      <c r="N83" s="68"/>
      <c r="O83" s="68"/>
      <c r="P83" s="68"/>
      <c r="Q83" s="68"/>
      <c r="R83" s="68"/>
    </row>
    <row r="84" spans="1:18" x14ac:dyDescent="0.25">
      <c r="A84" s="68"/>
      <c r="B84" s="68"/>
      <c r="C84" s="68"/>
      <c r="D84" s="68"/>
      <c r="E84" s="68"/>
      <c r="F84" s="68"/>
      <c r="G84" s="68"/>
      <c r="H84" s="68"/>
      <c r="I84" s="68"/>
      <c r="J84" s="68"/>
      <c r="K84" s="68"/>
      <c r="L84" s="68"/>
      <c r="M84" s="68"/>
      <c r="N84" s="68"/>
      <c r="O84" s="68"/>
      <c r="P84" s="68"/>
      <c r="Q84" s="68"/>
      <c r="R84" s="68"/>
    </row>
    <row r="85" spans="1:18" x14ac:dyDescent="0.25">
      <c r="A85" s="68"/>
      <c r="B85" s="68"/>
      <c r="C85" s="68"/>
      <c r="D85" s="68"/>
      <c r="E85" s="68"/>
      <c r="F85" s="68"/>
      <c r="G85" s="68"/>
      <c r="H85" s="68"/>
      <c r="I85" s="68"/>
      <c r="J85" s="68"/>
      <c r="K85" s="68"/>
      <c r="L85" s="68"/>
      <c r="M85" s="68"/>
      <c r="N85" s="68"/>
      <c r="O85" s="68"/>
      <c r="P85" s="68"/>
      <c r="Q85" s="68"/>
      <c r="R85" s="68"/>
    </row>
    <row r="86" spans="1:18" x14ac:dyDescent="0.25">
      <c r="A86" s="68"/>
      <c r="B86" s="68"/>
      <c r="C86" s="68"/>
      <c r="D86" s="68"/>
      <c r="E86" s="68"/>
      <c r="F86" s="68"/>
      <c r="G86" s="68"/>
      <c r="H86" s="68"/>
      <c r="I86" s="68"/>
      <c r="J86" s="68"/>
      <c r="K86" s="68"/>
      <c r="L86" s="68"/>
      <c r="M86" s="68"/>
      <c r="N86" s="68"/>
      <c r="O86" s="68"/>
      <c r="P86" s="68"/>
      <c r="Q86" s="68"/>
      <c r="R86" s="68"/>
    </row>
    <row r="87" spans="1:18" x14ac:dyDescent="0.25">
      <c r="A87" s="68"/>
      <c r="B87" s="68"/>
      <c r="C87" s="68"/>
      <c r="D87" s="68"/>
      <c r="E87" s="68"/>
      <c r="F87" s="68"/>
      <c r="G87" s="68"/>
      <c r="H87" s="68"/>
      <c r="I87" s="68"/>
      <c r="J87" s="68"/>
      <c r="K87" s="68"/>
      <c r="L87" s="68"/>
      <c r="M87" s="68"/>
      <c r="N87" s="68"/>
      <c r="O87" s="68"/>
      <c r="P87" s="68"/>
      <c r="Q87" s="68"/>
      <c r="R87" s="68"/>
    </row>
    <row r="88" spans="1:18" x14ac:dyDescent="0.25">
      <c r="A88" s="68"/>
      <c r="B88" s="68"/>
      <c r="C88" s="68"/>
      <c r="D88" s="68"/>
      <c r="E88" s="68"/>
      <c r="F88" s="68"/>
      <c r="G88" s="68"/>
      <c r="H88" s="68"/>
      <c r="I88" s="68"/>
      <c r="J88" s="68"/>
      <c r="K88" s="68"/>
      <c r="L88" s="68"/>
      <c r="M88" s="68"/>
      <c r="N88" s="68"/>
      <c r="O88" s="68"/>
      <c r="P88" s="68"/>
      <c r="Q88" s="68"/>
      <c r="R88" s="68"/>
    </row>
    <row r="89" spans="1:18" x14ac:dyDescent="0.25">
      <c r="A89" s="68"/>
      <c r="B89" s="68"/>
      <c r="C89" s="68"/>
      <c r="D89" s="68"/>
      <c r="E89" s="68"/>
      <c r="F89" s="68"/>
      <c r="G89" s="68"/>
      <c r="H89" s="68"/>
      <c r="I89" s="68"/>
      <c r="J89" s="68"/>
      <c r="K89" s="68"/>
      <c r="L89" s="68"/>
      <c r="M89" s="68"/>
      <c r="N89" s="68"/>
      <c r="O89" s="68"/>
      <c r="P89" s="68"/>
      <c r="Q89" s="68"/>
      <c r="R89" s="68"/>
    </row>
    <row r="90" spans="1:18" x14ac:dyDescent="0.25">
      <c r="A90" s="68"/>
      <c r="B90" s="68"/>
      <c r="C90" s="68"/>
      <c r="D90" s="68"/>
      <c r="E90" s="68"/>
      <c r="F90" s="68"/>
      <c r="G90" s="68"/>
      <c r="H90" s="68"/>
      <c r="I90" s="68"/>
      <c r="J90" s="68"/>
      <c r="K90" s="68"/>
      <c r="L90" s="68"/>
      <c r="M90" s="68"/>
      <c r="N90" s="68"/>
      <c r="O90" s="68"/>
      <c r="P90" s="68"/>
      <c r="Q90" s="68"/>
      <c r="R90" s="68"/>
    </row>
    <row r="91" spans="1:18" x14ac:dyDescent="0.25">
      <c r="A91" s="68"/>
      <c r="B91" s="68"/>
      <c r="C91" s="68"/>
      <c r="D91" s="68"/>
      <c r="E91" s="68"/>
      <c r="F91" s="68"/>
      <c r="G91" s="68"/>
      <c r="H91" s="68"/>
      <c r="I91" s="68"/>
      <c r="J91" s="68"/>
      <c r="K91" s="68"/>
      <c r="L91" s="68"/>
      <c r="M91" s="68"/>
      <c r="N91" s="68"/>
      <c r="O91" s="68"/>
      <c r="P91" s="68"/>
      <c r="Q91" s="68"/>
      <c r="R91" s="68"/>
    </row>
    <row r="92" spans="1:18" x14ac:dyDescent="0.25">
      <c r="A92" s="68"/>
      <c r="B92" s="68"/>
      <c r="C92" s="68"/>
      <c r="D92" s="68"/>
      <c r="E92" s="68"/>
      <c r="F92" s="68"/>
      <c r="G92" s="68"/>
      <c r="H92" s="68"/>
      <c r="I92" s="68"/>
      <c r="J92" s="68"/>
      <c r="K92" s="68"/>
      <c r="L92" s="68"/>
      <c r="M92" s="68"/>
      <c r="N92" s="68"/>
      <c r="O92" s="68"/>
      <c r="P92" s="68"/>
      <c r="Q92" s="68"/>
      <c r="R92" s="68"/>
    </row>
    <row r="93" spans="1:18" x14ac:dyDescent="0.25">
      <c r="A93" s="68"/>
      <c r="B93" s="68"/>
      <c r="C93" s="68"/>
      <c r="D93" s="68"/>
      <c r="E93" s="68"/>
      <c r="F93" s="68"/>
      <c r="G93" s="68"/>
      <c r="H93" s="68"/>
      <c r="I93" s="68"/>
      <c r="J93" s="68"/>
      <c r="K93" s="68"/>
      <c r="L93" s="68"/>
      <c r="M93" s="68"/>
      <c r="N93" s="68"/>
      <c r="O93" s="68"/>
      <c r="P93" s="68"/>
      <c r="Q93" s="68"/>
      <c r="R93" s="68"/>
    </row>
    <row r="94" spans="1:18" x14ac:dyDescent="0.25">
      <c r="A94" s="68"/>
      <c r="B94" s="68"/>
      <c r="C94" s="68"/>
      <c r="D94" s="68"/>
      <c r="E94" s="68"/>
      <c r="F94" s="68"/>
      <c r="G94" s="68"/>
      <c r="H94" s="68"/>
      <c r="I94" s="68"/>
      <c r="J94" s="68"/>
      <c r="K94" s="68"/>
      <c r="L94" s="68"/>
      <c r="M94" s="68"/>
      <c r="N94" s="68"/>
      <c r="O94" s="68"/>
      <c r="P94" s="68"/>
      <c r="Q94" s="68"/>
      <c r="R94" s="68"/>
    </row>
    <row r="95" spans="1:18" x14ac:dyDescent="0.25">
      <c r="A95" s="68"/>
      <c r="B95" s="68"/>
      <c r="C95" s="68"/>
      <c r="D95" s="68"/>
      <c r="E95" s="68"/>
      <c r="F95" s="68"/>
      <c r="G95" s="68"/>
      <c r="H95" s="68"/>
      <c r="I95" s="68"/>
      <c r="J95" s="68"/>
      <c r="K95" s="68"/>
      <c r="L95" s="68"/>
      <c r="M95" s="68"/>
      <c r="N95" s="68"/>
      <c r="O95" s="68"/>
      <c r="P95" s="68"/>
      <c r="Q95" s="68"/>
      <c r="R95" s="68"/>
    </row>
    <row r="96" spans="1:18" x14ac:dyDescent="0.25">
      <c r="A96" s="68"/>
      <c r="B96" s="68"/>
      <c r="C96" s="68"/>
      <c r="D96" s="68"/>
      <c r="E96" s="68"/>
      <c r="F96" s="68"/>
      <c r="G96" s="68"/>
      <c r="H96" s="68"/>
      <c r="I96" s="68"/>
      <c r="J96" s="68"/>
      <c r="K96" s="68"/>
      <c r="L96" s="68"/>
      <c r="M96" s="68"/>
      <c r="N96" s="68"/>
      <c r="O96" s="68"/>
      <c r="P96" s="68"/>
      <c r="Q96" s="68"/>
      <c r="R96" s="68"/>
    </row>
    <row r="97" spans="1:18" x14ac:dyDescent="0.25">
      <c r="A97" s="68"/>
      <c r="B97" s="68"/>
      <c r="C97" s="68"/>
      <c r="D97" s="68"/>
      <c r="E97" s="68"/>
      <c r="F97" s="68"/>
      <c r="G97" s="68"/>
      <c r="H97" s="68"/>
      <c r="I97" s="68"/>
      <c r="J97" s="68"/>
      <c r="K97" s="68"/>
      <c r="L97" s="68"/>
      <c r="M97" s="68"/>
      <c r="N97" s="68"/>
      <c r="O97" s="68"/>
      <c r="P97" s="68"/>
      <c r="Q97" s="68"/>
      <c r="R97" s="68"/>
    </row>
    <row r="98" spans="1:18" x14ac:dyDescent="0.25">
      <c r="A98" s="68"/>
      <c r="B98" s="68"/>
      <c r="C98" s="68"/>
      <c r="D98" s="68"/>
      <c r="E98" s="68"/>
      <c r="F98" s="68"/>
      <c r="G98" s="68"/>
      <c r="H98" s="68"/>
      <c r="I98" s="68"/>
      <c r="J98" s="68"/>
      <c r="K98" s="68"/>
      <c r="L98" s="68"/>
      <c r="M98" s="68"/>
      <c r="N98" s="68"/>
      <c r="O98" s="68"/>
      <c r="P98" s="68"/>
      <c r="Q98" s="68"/>
      <c r="R98" s="68"/>
    </row>
    <row r="99" spans="1:18" x14ac:dyDescent="0.25">
      <c r="A99" s="68"/>
      <c r="B99" s="68"/>
      <c r="C99" s="68"/>
      <c r="D99" s="68"/>
      <c r="E99" s="68"/>
      <c r="F99" s="68"/>
      <c r="G99" s="68"/>
      <c r="H99" s="68"/>
      <c r="I99" s="68"/>
      <c r="J99" s="68"/>
      <c r="K99" s="68"/>
      <c r="L99" s="68"/>
      <c r="M99" s="68"/>
      <c r="N99" s="68"/>
      <c r="O99" s="68"/>
      <c r="P99" s="68"/>
      <c r="Q99" s="68"/>
      <c r="R99" s="68"/>
    </row>
    <row r="100" spans="1:18" x14ac:dyDescent="0.25">
      <c r="A100" s="68"/>
      <c r="B100" s="68"/>
      <c r="C100" s="68"/>
      <c r="D100" s="68"/>
      <c r="E100" s="68"/>
      <c r="F100" s="68"/>
      <c r="G100" s="68"/>
      <c r="H100" s="68"/>
      <c r="I100" s="68"/>
      <c r="J100" s="68"/>
      <c r="K100" s="68"/>
      <c r="L100" s="68"/>
      <c r="M100" s="68"/>
      <c r="N100" s="68"/>
      <c r="O100" s="68"/>
      <c r="P100" s="68"/>
      <c r="Q100" s="68"/>
      <c r="R100" s="68"/>
    </row>
    <row r="101" spans="1:18" x14ac:dyDescent="0.25">
      <c r="A101" s="68"/>
      <c r="B101" s="68"/>
      <c r="C101" s="68"/>
      <c r="D101" s="68"/>
      <c r="E101" s="68"/>
      <c r="F101" s="68"/>
      <c r="G101" s="68"/>
      <c r="H101" s="68"/>
      <c r="I101" s="68"/>
      <c r="J101" s="68"/>
      <c r="K101" s="68"/>
      <c r="L101" s="68"/>
      <c r="M101" s="68"/>
      <c r="N101" s="68"/>
      <c r="O101" s="68"/>
      <c r="P101" s="68"/>
      <c r="Q101" s="68"/>
      <c r="R101" s="68"/>
    </row>
    <row r="102" spans="1:18" x14ac:dyDescent="0.25">
      <c r="A102" s="68"/>
      <c r="B102" s="68"/>
      <c r="C102" s="68"/>
      <c r="D102" s="68"/>
      <c r="E102" s="68"/>
      <c r="F102" s="68"/>
      <c r="G102" s="68"/>
      <c r="H102" s="68"/>
      <c r="I102" s="68"/>
      <c r="J102" s="68"/>
      <c r="K102" s="68"/>
      <c r="L102" s="68"/>
      <c r="M102" s="68"/>
      <c r="N102" s="68"/>
      <c r="O102" s="68"/>
      <c r="P102" s="68"/>
      <c r="Q102" s="68"/>
      <c r="R102" s="68"/>
    </row>
    <row r="103" spans="1:18" x14ac:dyDescent="0.25">
      <c r="A103" s="68"/>
      <c r="B103" s="68"/>
      <c r="C103" s="68"/>
      <c r="D103" s="68"/>
      <c r="E103" s="68"/>
      <c r="F103" s="68"/>
      <c r="G103" s="68"/>
      <c r="H103" s="68"/>
      <c r="I103" s="68"/>
      <c r="J103" s="68"/>
      <c r="K103" s="68"/>
      <c r="L103" s="68"/>
      <c r="M103" s="68"/>
      <c r="N103" s="68"/>
      <c r="O103" s="68"/>
      <c r="P103" s="68"/>
      <c r="Q103" s="68"/>
      <c r="R103" s="68"/>
    </row>
    <row r="104" spans="1:18" x14ac:dyDescent="0.25">
      <c r="A104" s="68"/>
      <c r="B104" s="68"/>
      <c r="C104" s="68"/>
      <c r="D104" s="68"/>
      <c r="E104" s="68"/>
      <c r="F104" s="68"/>
      <c r="G104" s="68"/>
      <c r="H104" s="68"/>
      <c r="I104" s="68"/>
      <c r="J104" s="68"/>
      <c r="K104" s="68"/>
      <c r="L104" s="68"/>
      <c r="M104" s="68"/>
      <c r="N104" s="68"/>
      <c r="O104" s="68"/>
      <c r="P104" s="68"/>
      <c r="Q104" s="68"/>
      <c r="R104" s="68"/>
    </row>
    <row r="105" spans="1:18" x14ac:dyDescent="0.25">
      <c r="A105" s="68"/>
      <c r="B105" s="68"/>
      <c r="C105" s="68"/>
      <c r="D105" s="68"/>
      <c r="E105" s="68"/>
      <c r="F105" s="68"/>
      <c r="G105" s="68"/>
      <c r="H105" s="68"/>
      <c r="I105" s="68"/>
      <c r="J105" s="68"/>
      <c r="K105" s="68"/>
      <c r="L105" s="68"/>
      <c r="M105" s="68"/>
      <c r="N105" s="68"/>
      <c r="O105" s="68"/>
      <c r="P105" s="68"/>
      <c r="Q105" s="68"/>
      <c r="R105" s="68"/>
    </row>
    <row r="106" spans="1:18" x14ac:dyDescent="0.25">
      <c r="A106" s="68"/>
      <c r="B106" s="68"/>
      <c r="C106" s="68"/>
      <c r="D106" s="68"/>
      <c r="E106" s="68"/>
      <c r="F106" s="68"/>
      <c r="G106" s="68"/>
      <c r="H106" s="68"/>
      <c r="I106" s="68"/>
      <c r="J106" s="68"/>
      <c r="K106" s="68"/>
      <c r="L106" s="68"/>
      <c r="M106" s="68"/>
      <c r="N106" s="68"/>
      <c r="O106" s="68"/>
      <c r="P106" s="68"/>
      <c r="Q106" s="68"/>
      <c r="R106" s="68"/>
    </row>
    <row r="107" spans="1:18" x14ac:dyDescent="0.25">
      <c r="A107" s="68"/>
      <c r="B107" s="68"/>
      <c r="C107" s="68"/>
      <c r="D107" s="68"/>
      <c r="E107" s="68"/>
      <c r="F107" s="68"/>
      <c r="G107" s="68"/>
      <c r="H107" s="68"/>
      <c r="I107" s="68"/>
      <c r="J107" s="68"/>
      <c r="K107" s="68"/>
      <c r="L107" s="68"/>
      <c r="M107" s="68"/>
      <c r="N107" s="68"/>
      <c r="O107" s="68"/>
      <c r="P107" s="68"/>
      <c r="Q107" s="68"/>
      <c r="R107" s="68"/>
    </row>
    <row r="108" spans="1:18" x14ac:dyDescent="0.25">
      <c r="A108" s="68"/>
      <c r="B108" s="68"/>
      <c r="C108" s="68"/>
      <c r="D108" s="68"/>
      <c r="E108" s="68"/>
      <c r="F108" s="68"/>
      <c r="G108" s="68"/>
      <c r="H108" s="68"/>
      <c r="I108" s="68"/>
      <c r="J108" s="68"/>
      <c r="K108" s="68"/>
      <c r="L108" s="68"/>
      <c r="M108" s="68"/>
      <c r="N108" s="68"/>
      <c r="O108" s="68"/>
      <c r="P108" s="68"/>
      <c r="Q108" s="68"/>
      <c r="R108" s="68"/>
    </row>
    <row r="109" spans="1:18" x14ac:dyDescent="0.25">
      <c r="A109" s="68"/>
      <c r="B109" s="68"/>
      <c r="C109" s="68"/>
      <c r="D109" s="68"/>
      <c r="E109" s="68"/>
      <c r="F109" s="68"/>
      <c r="G109" s="68"/>
      <c r="H109" s="68"/>
      <c r="I109" s="68"/>
      <c r="J109" s="68"/>
      <c r="K109" s="68"/>
      <c r="L109" s="68"/>
      <c r="M109" s="68"/>
      <c r="N109" s="68"/>
      <c r="O109" s="68"/>
      <c r="P109" s="68"/>
      <c r="Q109" s="68"/>
      <c r="R109" s="68"/>
    </row>
    <row r="110" spans="1:18" x14ac:dyDescent="0.25">
      <c r="A110" s="68"/>
      <c r="B110" s="68"/>
      <c r="C110" s="68"/>
      <c r="D110" s="68"/>
      <c r="E110" s="68"/>
      <c r="F110" s="68"/>
      <c r="G110" s="68"/>
      <c r="H110" s="68"/>
      <c r="I110" s="68"/>
      <c r="J110" s="68"/>
      <c r="K110" s="68"/>
      <c r="L110" s="68"/>
      <c r="M110" s="68"/>
      <c r="N110" s="68"/>
      <c r="O110" s="68"/>
      <c r="P110" s="68"/>
      <c r="Q110" s="68"/>
      <c r="R110" s="68"/>
    </row>
    <row r="111" spans="1:18" x14ac:dyDescent="0.25">
      <c r="A111" s="68"/>
      <c r="B111" s="68"/>
      <c r="C111" s="68"/>
      <c r="D111" s="68"/>
      <c r="E111" s="68"/>
      <c r="F111" s="68"/>
      <c r="G111" s="68"/>
      <c r="H111" s="68"/>
      <c r="I111" s="68"/>
      <c r="J111" s="68"/>
      <c r="K111" s="68"/>
      <c r="L111" s="68"/>
      <c r="M111" s="68"/>
      <c r="N111" s="68"/>
      <c r="O111" s="68"/>
      <c r="P111" s="68"/>
      <c r="Q111" s="68"/>
      <c r="R111" s="68"/>
    </row>
    <row r="112" spans="1:18" x14ac:dyDescent="0.25">
      <c r="A112" s="68"/>
      <c r="B112" s="68"/>
      <c r="C112" s="68"/>
      <c r="D112" s="68"/>
      <c r="E112" s="68"/>
      <c r="F112" s="68"/>
      <c r="G112" s="68"/>
      <c r="H112" s="68"/>
      <c r="I112" s="68"/>
      <c r="J112" s="68"/>
      <c r="K112" s="68"/>
      <c r="L112" s="68"/>
      <c r="M112" s="68"/>
      <c r="N112" s="68"/>
      <c r="O112" s="68"/>
      <c r="P112" s="68"/>
      <c r="Q112" s="68"/>
      <c r="R112" s="68"/>
    </row>
    <row r="113" spans="1:18" x14ac:dyDescent="0.25">
      <c r="A113" s="68"/>
      <c r="B113" s="68"/>
      <c r="C113" s="68"/>
      <c r="D113" s="68"/>
      <c r="E113" s="68"/>
      <c r="F113" s="68"/>
      <c r="G113" s="68"/>
      <c r="H113" s="68"/>
      <c r="I113" s="68"/>
      <c r="J113" s="68"/>
      <c r="K113" s="68"/>
      <c r="L113" s="68"/>
      <c r="M113" s="68"/>
      <c r="N113" s="68"/>
      <c r="O113" s="68"/>
      <c r="P113" s="68"/>
      <c r="Q113" s="68"/>
      <c r="R113" s="68"/>
    </row>
    <row r="114" spans="1:18" x14ac:dyDescent="0.25">
      <c r="A114" s="68"/>
      <c r="B114" s="68"/>
      <c r="C114" s="68"/>
      <c r="D114" s="68"/>
      <c r="E114" s="68"/>
      <c r="F114" s="68"/>
      <c r="G114" s="68"/>
      <c r="H114" s="68"/>
      <c r="I114" s="68"/>
      <c r="J114" s="68"/>
      <c r="K114" s="68"/>
      <c r="L114" s="68"/>
      <c r="M114" s="68"/>
      <c r="N114" s="68"/>
      <c r="O114" s="68"/>
      <c r="P114" s="68"/>
      <c r="Q114" s="68"/>
      <c r="R114" s="68"/>
    </row>
    <row r="115" spans="1:18" x14ac:dyDescent="0.25">
      <c r="A115" s="68"/>
      <c r="B115" s="68"/>
      <c r="C115" s="68"/>
      <c r="D115" s="68"/>
      <c r="E115" s="68"/>
      <c r="F115" s="68"/>
      <c r="G115" s="68"/>
      <c r="H115" s="68"/>
      <c r="I115" s="68"/>
      <c r="J115" s="68"/>
      <c r="K115" s="68"/>
      <c r="L115" s="68"/>
      <c r="M115" s="68"/>
      <c r="N115" s="68"/>
      <c r="O115" s="68"/>
      <c r="P115" s="68"/>
      <c r="Q115" s="68"/>
      <c r="R115" s="68"/>
    </row>
    <row r="116" spans="1:18" x14ac:dyDescent="0.25">
      <c r="A116" s="68"/>
      <c r="B116" s="68"/>
      <c r="C116" s="68"/>
      <c r="D116" s="68"/>
      <c r="E116" s="68"/>
      <c r="F116" s="68"/>
      <c r="G116" s="68"/>
      <c r="H116" s="68"/>
      <c r="I116" s="68"/>
      <c r="J116" s="68"/>
      <c r="K116" s="68"/>
      <c r="L116" s="68"/>
      <c r="M116" s="68"/>
      <c r="N116" s="68"/>
      <c r="O116" s="68"/>
      <c r="P116" s="68"/>
      <c r="Q116" s="68"/>
      <c r="R116" s="68"/>
    </row>
    <row r="117" spans="1:18" x14ac:dyDescent="0.25">
      <c r="A117" s="68"/>
      <c r="B117" s="68"/>
      <c r="C117" s="68"/>
      <c r="D117" s="68"/>
      <c r="E117" s="68"/>
      <c r="F117" s="68"/>
      <c r="G117" s="68"/>
      <c r="H117" s="68"/>
      <c r="I117" s="68"/>
      <c r="J117" s="68"/>
      <c r="K117" s="68"/>
      <c r="L117" s="68"/>
      <c r="M117" s="68"/>
      <c r="N117" s="68"/>
      <c r="O117" s="68"/>
      <c r="P117" s="68"/>
      <c r="Q117" s="68"/>
      <c r="R117" s="68"/>
    </row>
    <row r="118" spans="1:18" x14ac:dyDescent="0.25">
      <c r="A118" s="68"/>
      <c r="B118" s="68"/>
      <c r="C118" s="68"/>
      <c r="D118" s="68"/>
      <c r="E118" s="68"/>
      <c r="F118" s="68"/>
      <c r="G118" s="68"/>
      <c r="H118" s="68"/>
      <c r="I118" s="68"/>
      <c r="J118" s="68"/>
      <c r="K118" s="68"/>
      <c r="L118" s="68"/>
      <c r="M118" s="68"/>
      <c r="N118" s="68"/>
      <c r="O118" s="68"/>
      <c r="P118" s="68"/>
      <c r="Q118" s="68"/>
      <c r="R118" s="68"/>
    </row>
    <row r="119" spans="1:18" x14ac:dyDescent="0.25">
      <c r="A119" s="68"/>
      <c r="B119" s="68"/>
      <c r="C119" s="68"/>
      <c r="D119" s="68"/>
      <c r="E119" s="68"/>
      <c r="F119" s="68"/>
      <c r="G119" s="68"/>
      <c r="H119" s="68"/>
      <c r="I119" s="68"/>
      <c r="J119" s="68"/>
      <c r="K119" s="68"/>
      <c r="L119" s="68"/>
      <c r="M119" s="68"/>
      <c r="N119" s="68"/>
      <c r="O119" s="68"/>
      <c r="P119" s="68"/>
      <c r="Q119" s="68"/>
      <c r="R119" s="68"/>
    </row>
    <row r="120" spans="1:18" x14ac:dyDescent="0.25">
      <c r="A120" s="68"/>
      <c r="B120" s="68"/>
      <c r="C120" s="68"/>
      <c r="D120" s="68"/>
      <c r="E120" s="68"/>
      <c r="F120" s="68"/>
      <c r="G120" s="68"/>
      <c r="H120" s="68"/>
      <c r="I120" s="68"/>
      <c r="J120" s="68"/>
      <c r="K120" s="68"/>
      <c r="L120" s="68"/>
      <c r="M120" s="68"/>
      <c r="N120" s="68"/>
      <c r="O120" s="68"/>
      <c r="P120" s="68"/>
      <c r="Q120" s="68"/>
      <c r="R120" s="68"/>
    </row>
    <row r="121" spans="1:18" x14ac:dyDescent="0.25">
      <c r="A121" s="68"/>
      <c r="B121" s="68"/>
      <c r="C121" s="68"/>
      <c r="D121" s="68"/>
      <c r="E121" s="68"/>
      <c r="F121" s="68"/>
      <c r="G121" s="68"/>
      <c r="H121" s="68"/>
      <c r="I121" s="68"/>
      <c r="J121" s="68"/>
      <c r="K121" s="68"/>
      <c r="L121" s="68"/>
      <c r="M121" s="68"/>
      <c r="N121" s="68"/>
      <c r="O121" s="68"/>
      <c r="P121" s="68"/>
      <c r="Q121" s="68"/>
      <c r="R121" s="68"/>
    </row>
    <row r="122" spans="1:18" x14ac:dyDescent="0.25">
      <c r="A122" s="68"/>
      <c r="B122" s="68"/>
      <c r="C122" s="68"/>
      <c r="D122" s="68"/>
      <c r="E122" s="68"/>
      <c r="F122" s="68"/>
      <c r="G122" s="68"/>
      <c r="H122" s="68"/>
      <c r="I122" s="68"/>
      <c r="J122" s="68"/>
      <c r="K122" s="68"/>
      <c r="L122" s="68"/>
      <c r="M122" s="68"/>
      <c r="N122" s="68"/>
      <c r="O122" s="68"/>
      <c r="P122" s="68"/>
      <c r="Q122" s="68"/>
      <c r="R122" s="68"/>
    </row>
    <row r="123" spans="1:18" x14ac:dyDescent="0.25">
      <c r="A123" s="68"/>
      <c r="B123" s="68"/>
      <c r="C123" s="68"/>
      <c r="D123" s="68"/>
      <c r="E123" s="68"/>
      <c r="F123" s="68"/>
      <c r="G123" s="68"/>
      <c r="H123" s="68"/>
      <c r="I123" s="68"/>
      <c r="J123" s="68"/>
      <c r="K123" s="68"/>
      <c r="L123" s="68"/>
      <c r="M123" s="68"/>
      <c r="N123" s="68"/>
      <c r="O123" s="68"/>
      <c r="P123" s="68"/>
      <c r="Q123" s="68"/>
      <c r="R123" s="68"/>
    </row>
    <row r="124" spans="1:18" x14ac:dyDescent="0.25">
      <c r="A124" s="68"/>
      <c r="B124" s="68"/>
      <c r="C124" s="68"/>
      <c r="D124" s="68"/>
      <c r="E124" s="68"/>
      <c r="F124" s="68"/>
      <c r="G124" s="68"/>
      <c r="H124" s="68"/>
      <c r="I124" s="68"/>
      <c r="J124" s="68"/>
      <c r="K124" s="68"/>
      <c r="L124" s="68"/>
      <c r="M124" s="68"/>
      <c r="N124" s="68"/>
      <c r="O124" s="68"/>
      <c r="P124" s="68"/>
      <c r="Q124" s="68"/>
      <c r="R124" s="68"/>
    </row>
    <row r="125" spans="1:18" x14ac:dyDescent="0.25">
      <c r="A125" s="68"/>
      <c r="B125" s="68"/>
      <c r="C125" s="68"/>
      <c r="D125" s="68"/>
      <c r="E125" s="68"/>
      <c r="F125" s="68"/>
      <c r="G125" s="68"/>
      <c r="H125" s="68"/>
      <c r="I125" s="68"/>
      <c r="J125" s="68"/>
      <c r="K125" s="68"/>
      <c r="L125" s="68"/>
      <c r="M125" s="68"/>
      <c r="N125" s="68"/>
      <c r="O125" s="68"/>
      <c r="P125" s="68"/>
      <c r="Q125" s="68"/>
      <c r="R125" s="68"/>
    </row>
    <row r="126" spans="1:18" x14ac:dyDescent="0.25">
      <c r="A126" s="68"/>
      <c r="B126" s="68"/>
      <c r="C126" s="68"/>
      <c r="D126" s="68"/>
      <c r="E126" s="68"/>
      <c r="F126" s="68"/>
      <c r="G126" s="68"/>
      <c r="H126" s="68"/>
      <c r="I126" s="68"/>
      <c r="J126" s="68"/>
      <c r="K126" s="68"/>
      <c r="L126" s="68"/>
      <c r="M126" s="68"/>
      <c r="N126" s="68"/>
      <c r="O126" s="68"/>
      <c r="P126" s="68"/>
      <c r="Q126" s="68"/>
      <c r="R126" s="68"/>
    </row>
    <row r="127" spans="1:18" x14ac:dyDescent="0.25">
      <c r="A127" s="68"/>
      <c r="B127" s="68"/>
      <c r="C127" s="68"/>
      <c r="D127" s="68"/>
      <c r="E127" s="68"/>
      <c r="F127" s="68"/>
      <c r="G127" s="68"/>
      <c r="H127" s="68"/>
      <c r="I127" s="68"/>
      <c r="J127" s="68"/>
      <c r="K127" s="68"/>
      <c r="L127" s="68"/>
      <c r="M127" s="68"/>
      <c r="N127" s="68"/>
      <c r="O127" s="68"/>
      <c r="P127" s="68"/>
      <c r="Q127" s="68"/>
      <c r="R127" s="68"/>
    </row>
    <row r="128" spans="1:18" x14ac:dyDescent="0.25">
      <c r="A128" s="68"/>
      <c r="B128" s="68"/>
      <c r="C128" s="68"/>
      <c r="D128" s="68"/>
      <c r="E128" s="68"/>
      <c r="F128" s="68"/>
      <c r="G128" s="68"/>
      <c r="H128" s="68"/>
      <c r="I128" s="68"/>
      <c r="J128" s="68"/>
      <c r="K128" s="68"/>
      <c r="L128" s="68"/>
      <c r="M128" s="68"/>
      <c r="N128" s="68"/>
      <c r="O128" s="68"/>
      <c r="P128" s="68"/>
      <c r="Q128" s="68"/>
      <c r="R128" s="68"/>
    </row>
    <row r="129" spans="1:18" x14ac:dyDescent="0.25">
      <c r="A129" s="68"/>
      <c r="B129" s="68"/>
      <c r="C129" s="68"/>
      <c r="D129" s="68"/>
      <c r="E129" s="68"/>
      <c r="F129" s="68"/>
      <c r="G129" s="68"/>
      <c r="H129" s="68"/>
      <c r="I129" s="68"/>
      <c r="J129" s="68"/>
      <c r="K129" s="68"/>
      <c r="L129" s="68"/>
      <c r="M129" s="68"/>
      <c r="N129" s="68"/>
      <c r="O129" s="68"/>
      <c r="P129" s="68"/>
      <c r="Q129" s="68"/>
      <c r="R129" s="68"/>
    </row>
    <row r="130" spans="1:18" x14ac:dyDescent="0.25">
      <c r="A130" s="68"/>
      <c r="B130" s="68"/>
      <c r="C130" s="68"/>
      <c r="D130" s="68"/>
      <c r="E130" s="68"/>
      <c r="F130" s="68"/>
      <c r="G130" s="68"/>
      <c r="H130" s="68"/>
      <c r="I130" s="68"/>
      <c r="J130" s="68"/>
      <c r="K130" s="68"/>
      <c r="L130" s="68"/>
      <c r="M130" s="68"/>
      <c r="N130" s="68"/>
      <c r="O130" s="68"/>
      <c r="P130" s="68"/>
      <c r="Q130" s="68"/>
      <c r="R130" s="68"/>
    </row>
    <row r="131" spans="1:18" x14ac:dyDescent="0.25">
      <c r="A131" s="68"/>
      <c r="B131" s="68"/>
      <c r="C131" s="68"/>
      <c r="D131" s="68"/>
      <c r="E131" s="68"/>
      <c r="F131" s="68"/>
      <c r="G131" s="68"/>
      <c r="H131" s="68"/>
      <c r="I131" s="68"/>
      <c r="J131" s="68"/>
      <c r="K131" s="68"/>
      <c r="L131" s="68"/>
      <c r="M131" s="68"/>
      <c r="N131" s="68"/>
      <c r="O131" s="68"/>
      <c r="P131" s="68"/>
      <c r="Q131" s="68"/>
      <c r="R131" s="68"/>
    </row>
    <row r="132" spans="1:18" x14ac:dyDescent="0.25">
      <c r="A132" s="68"/>
      <c r="B132" s="68"/>
      <c r="C132" s="68"/>
      <c r="D132" s="68"/>
      <c r="E132" s="68"/>
      <c r="F132" s="68"/>
      <c r="G132" s="68"/>
      <c r="H132" s="68"/>
      <c r="I132" s="68"/>
      <c r="J132" s="68"/>
      <c r="K132" s="68"/>
      <c r="L132" s="68"/>
      <c r="M132" s="68"/>
      <c r="N132" s="68"/>
      <c r="O132" s="68"/>
      <c r="P132" s="68"/>
      <c r="Q132" s="68"/>
      <c r="R132" s="68"/>
    </row>
    <row r="133" spans="1:18" x14ac:dyDescent="0.25">
      <c r="A133" s="68"/>
      <c r="B133" s="68"/>
      <c r="C133" s="68"/>
      <c r="D133" s="68"/>
      <c r="E133" s="68"/>
      <c r="F133" s="68"/>
      <c r="G133" s="68"/>
      <c r="H133" s="68"/>
      <c r="I133" s="68"/>
      <c r="J133" s="68"/>
      <c r="K133" s="68"/>
      <c r="L133" s="68"/>
      <c r="M133" s="68"/>
      <c r="N133" s="68"/>
      <c r="O133" s="68"/>
      <c r="P133" s="68"/>
      <c r="Q133" s="68"/>
      <c r="R133" s="68"/>
    </row>
    <row r="134" spans="1:18" x14ac:dyDescent="0.25">
      <c r="A134" s="68"/>
      <c r="B134" s="68"/>
      <c r="C134" s="68"/>
      <c r="D134" s="68"/>
      <c r="E134" s="68"/>
      <c r="F134" s="68"/>
      <c r="G134" s="68"/>
      <c r="H134" s="68"/>
      <c r="I134" s="68"/>
      <c r="J134" s="68"/>
      <c r="K134" s="68"/>
      <c r="L134" s="68"/>
      <c r="M134" s="68"/>
      <c r="N134" s="68"/>
      <c r="O134" s="68"/>
      <c r="P134" s="68"/>
      <c r="Q134" s="68"/>
      <c r="R134" s="68"/>
    </row>
  </sheetData>
  <sheetProtection selectLockedCells="1"/>
  <mergeCells count="8">
    <mergeCell ref="A1:M1"/>
    <mergeCell ref="D9:J9"/>
    <mergeCell ref="D3:J3"/>
    <mergeCell ref="D8:J8"/>
    <mergeCell ref="D6:J6"/>
    <mergeCell ref="D5:J5"/>
    <mergeCell ref="D4:J4"/>
    <mergeCell ref="D7:J7"/>
  </mergeCells>
  <conditionalFormatting sqref="B9">
    <cfRule type="containsText" dxfId="16" priority="1" operator="containsText" text="OK">
      <formula>NOT(ISERROR(SEARCH("OK",B9)))</formula>
    </cfRule>
    <cfRule type="containsText" dxfId="15" priority="2" operator="containsText" text="Faux">
      <formula>NOT(ISERROR(SEARCH("Faux",B9)))</formula>
    </cfRule>
  </conditionalFormatting>
  <pageMargins left="0.70866141732283472" right="0.70866141732283472" top="0.74803149606299213" bottom="0.74803149606299213" header="0.31496062992125984" footer="0.31496062992125984"/>
  <pageSetup paperSize="9" scale="71" orientation="landscape" r:id="rId1"/>
  <headerFooter>
    <oddFooter>&amp;CAAP FEDER ENR chaufferies biomasse Ile-de-France - édition 2017-2018</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'données - seuil PECF'!$A$2:$A$25</xm:f>
          </x14:formula1>
          <xm:sqref>C13:C27</xm:sqref>
        </x14:dataValidation>
        <x14:dataValidation type="list" allowBlank="1" showInputMessage="1" showErrorMessage="1">
          <x14:formula1>
            <xm:f>'données - seuil PECF'!$E$2:$E$6</xm:f>
          </x14:formula1>
          <xm:sqref>B7</xm:sqref>
        </x14:dataValidation>
        <x14:dataValidation type="list" allowBlank="1" showInputMessage="1" showErrorMessage="1">
          <x14:formula1>
            <xm:f>'données - seuil PECF'!$C$2:$C$3</xm:f>
          </x14:formula1>
          <xm:sqref>E13:E27</xm:sqref>
        </x14:dataValidation>
        <x14:dataValidation type="list" allowBlank="1" showInputMessage="1" showErrorMessage="1">
          <x14:formula1>
            <xm:f>'données - seuil PECF'!$D$2:$D$13</xm:f>
          </x14:formula1>
          <xm:sqref>A13:A27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5"/>
    <pageSetUpPr fitToPage="1"/>
  </sheetPr>
  <dimension ref="A1:DH301"/>
  <sheetViews>
    <sheetView zoomScale="70" zoomScaleNormal="70" workbookViewId="0">
      <selection activeCell="D24" sqref="D24"/>
    </sheetView>
  </sheetViews>
  <sheetFormatPr baseColWidth="10" defaultRowHeight="13.5" x14ac:dyDescent="0.2"/>
  <cols>
    <col min="1" max="1" width="21" style="10" customWidth="1"/>
    <col min="2" max="4" width="21" style="12" customWidth="1"/>
    <col min="5" max="5" width="12.140625" style="12" customWidth="1"/>
    <col min="6" max="6" width="13" style="12" customWidth="1"/>
    <col min="7" max="7" width="11.85546875" style="13" customWidth="1"/>
    <col min="8" max="8" width="12.5703125" style="13" customWidth="1"/>
    <col min="9" max="9" width="12" style="13" customWidth="1"/>
    <col min="10" max="10" width="13.7109375" style="13" customWidth="1"/>
    <col min="11" max="11" width="21" style="12" customWidth="1"/>
    <col min="12" max="12" width="14.42578125" style="12" customWidth="1"/>
    <col min="13" max="14" width="21" style="12" customWidth="1"/>
    <col min="15" max="15" width="12.42578125" style="12" customWidth="1"/>
    <col min="16" max="16" width="15.28515625" style="12" customWidth="1"/>
    <col min="17" max="17" width="14" style="12" customWidth="1"/>
    <col min="18" max="18" width="21" style="12" customWidth="1"/>
    <col min="19" max="19" width="13.7109375" style="12" customWidth="1"/>
    <col min="20" max="21" width="21" style="12" customWidth="1"/>
    <col min="22" max="22" width="14" style="12" customWidth="1"/>
    <col min="23" max="23" width="21" style="10" customWidth="1"/>
    <col min="24" max="24" width="14.42578125" style="10" customWidth="1"/>
    <col min="25" max="25" width="12" style="10" customWidth="1"/>
    <col min="26" max="26" width="14.28515625" style="10" customWidth="1"/>
    <col min="27" max="27" width="21" style="10" customWidth="1"/>
    <col min="28" max="198" width="11.42578125" style="12"/>
    <col min="199" max="199" width="4.140625" style="12" customWidth="1"/>
    <col min="200" max="200" width="15.140625" style="12" customWidth="1"/>
    <col min="201" max="201" width="14.85546875" style="12" customWidth="1"/>
    <col min="202" max="202" width="25.5703125" style="12" customWidth="1"/>
    <col min="203" max="203" width="11.42578125" style="12" customWidth="1"/>
    <col min="204" max="204" width="20.28515625" style="12" customWidth="1"/>
    <col min="205" max="205" width="18.85546875" style="12" customWidth="1"/>
    <col min="206" max="206" width="19.140625" style="12" customWidth="1"/>
    <col min="207" max="211" width="11.42578125" style="12" customWidth="1"/>
    <col min="212" max="212" width="19.7109375" style="12" customWidth="1"/>
    <col min="213" max="213" width="11.42578125" style="12" customWidth="1"/>
    <col min="214" max="214" width="20.140625" style="12" customWidth="1"/>
    <col min="215" max="215" width="11.42578125" style="12" customWidth="1"/>
    <col min="216" max="216" width="20.85546875" style="12" customWidth="1"/>
    <col min="217" max="217" width="11.42578125" style="12" customWidth="1"/>
    <col min="218" max="218" width="18" style="12" customWidth="1"/>
    <col min="219" max="219" width="11.42578125" style="12" customWidth="1"/>
    <col min="220" max="220" width="22.5703125" style="12" customWidth="1"/>
    <col min="221" max="226" width="11.42578125" style="12" customWidth="1"/>
    <col min="227" max="454" width="11.42578125" style="12"/>
    <col min="455" max="455" width="4.140625" style="12" customWidth="1"/>
    <col min="456" max="456" width="15.140625" style="12" customWidth="1"/>
    <col min="457" max="457" width="14.85546875" style="12" customWidth="1"/>
    <col min="458" max="458" width="25.5703125" style="12" customWidth="1"/>
    <col min="459" max="459" width="11.42578125" style="12" customWidth="1"/>
    <col min="460" max="460" width="20.28515625" style="12" customWidth="1"/>
    <col min="461" max="461" width="18.85546875" style="12" customWidth="1"/>
    <col min="462" max="462" width="19.140625" style="12" customWidth="1"/>
    <col min="463" max="467" width="11.42578125" style="12" customWidth="1"/>
    <col min="468" max="468" width="19.7109375" style="12" customWidth="1"/>
    <col min="469" max="469" width="11.42578125" style="12" customWidth="1"/>
    <col min="470" max="470" width="20.140625" style="12" customWidth="1"/>
    <col min="471" max="471" width="11.42578125" style="12" customWidth="1"/>
    <col min="472" max="472" width="20.85546875" style="12" customWidth="1"/>
    <col min="473" max="473" width="11.42578125" style="12" customWidth="1"/>
    <col min="474" max="474" width="18" style="12" customWidth="1"/>
    <col min="475" max="475" width="11.42578125" style="12" customWidth="1"/>
    <col min="476" max="476" width="22.5703125" style="12" customWidth="1"/>
    <col min="477" max="482" width="11.42578125" style="12" customWidth="1"/>
    <col min="483" max="710" width="11.42578125" style="12"/>
    <col min="711" max="711" width="4.140625" style="12" customWidth="1"/>
    <col min="712" max="712" width="15.140625" style="12" customWidth="1"/>
    <col min="713" max="713" width="14.85546875" style="12" customWidth="1"/>
    <col min="714" max="714" width="25.5703125" style="12" customWidth="1"/>
    <col min="715" max="715" width="11.42578125" style="12" customWidth="1"/>
    <col min="716" max="716" width="20.28515625" style="12" customWidth="1"/>
    <col min="717" max="717" width="18.85546875" style="12" customWidth="1"/>
    <col min="718" max="718" width="19.140625" style="12" customWidth="1"/>
    <col min="719" max="723" width="11.42578125" style="12" customWidth="1"/>
    <col min="724" max="724" width="19.7109375" style="12" customWidth="1"/>
    <col min="725" max="725" width="11.42578125" style="12" customWidth="1"/>
    <col min="726" max="726" width="20.140625" style="12" customWidth="1"/>
    <col min="727" max="727" width="11.42578125" style="12" customWidth="1"/>
    <col min="728" max="728" width="20.85546875" style="12" customWidth="1"/>
    <col min="729" max="729" width="11.42578125" style="12" customWidth="1"/>
    <col min="730" max="730" width="18" style="12" customWidth="1"/>
    <col min="731" max="731" width="11.42578125" style="12" customWidth="1"/>
    <col min="732" max="732" width="22.5703125" style="12" customWidth="1"/>
    <col min="733" max="738" width="11.42578125" style="12" customWidth="1"/>
    <col min="739" max="966" width="11.42578125" style="12"/>
    <col min="967" max="967" width="4.140625" style="12" customWidth="1"/>
    <col min="968" max="968" width="15.140625" style="12" customWidth="1"/>
    <col min="969" max="969" width="14.85546875" style="12" customWidth="1"/>
    <col min="970" max="970" width="25.5703125" style="12" customWidth="1"/>
    <col min="971" max="971" width="11.42578125" style="12" customWidth="1"/>
    <col min="972" max="972" width="20.28515625" style="12" customWidth="1"/>
    <col min="973" max="973" width="18.85546875" style="12" customWidth="1"/>
    <col min="974" max="974" width="19.140625" style="12" customWidth="1"/>
    <col min="975" max="979" width="11.42578125" style="12" customWidth="1"/>
    <col min="980" max="980" width="19.7109375" style="12" customWidth="1"/>
    <col min="981" max="981" width="11.42578125" style="12" customWidth="1"/>
    <col min="982" max="982" width="20.140625" style="12" customWidth="1"/>
    <col min="983" max="983" width="11.42578125" style="12" customWidth="1"/>
    <col min="984" max="984" width="20.85546875" style="12" customWidth="1"/>
    <col min="985" max="985" width="11.42578125" style="12" customWidth="1"/>
    <col min="986" max="986" width="18" style="12" customWidth="1"/>
    <col min="987" max="987" width="11.42578125" style="12" customWidth="1"/>
    <col min="988" max="988" width="22.5703125" style="12" customWidth="1"/>
    <col min="989" max="994" width="11.42578125" style="12" customWidth="1"/>
    <col min="995" max="1222" width="11.42578125" style="12"/>
    <col min="1223" max="1223" width="4.140625" style="12" customWidth="1"/>
    <col min="1224" max="1224" width="15.140625" style="12" customWidth="1"/>
    <col min="1225" max="1225" width="14.85546875" style="12" customWidth="1"/>
    <col min="1226" max="1226" width="25.5703125" style="12" customWidth="1"/>
    <col min="1227" max="1227" width="11.42578125" style="12" customWidth="1"/>
    <col min="1228" max="1228" width="20.28515625" style="12" customWidth="1"/>
    <col min="1229" max="1229" width="18.85546875" style="12" customWidth="1"/>
    <col min="1230" max="1230" width="19.140625" style="12" customWidth="1"/>
    <col min="1231" max="1235" width="11.42578125" style="12" customWidth="1"/>
    <col min="1236" max="1236" width="19.7109375" style="12" customWidth="1"/>
    <col min="1237" max="1237" width="11.42578125" style="12" customWidth="1"/>
    <col min="1238" max="1238" width="20.140625" style="12" customWidth="1"/>
    <col min="1239" max="1239" width="11.42578125" style="12" customWidth="1"/>
    <col min="1240" max="1240" width="20.85546875" style="12" customWidth="1"/>
    <col min="1241" max="1241" width="11.42578125" style="12" customWidth="1"/>
    <col min="1242" max="1242" width="18" style="12" customWidth="1"/>
    <col min="1243" max="1243" width="11.42578125" style="12" customWidth="1"/>
    <col min="1244" max="1244" width="22.5703125" style="12" customWidth="1"/>
    <col min="1245" max="1250" width="11.42578125" style="12" customWidth="1"/>
    <col min="1251" max="1478" width="11.42578125" style="12"/>
    <col min="1479" max="1479" width="4.140625" style="12" customWidth="1"/>
    <col min="1480" max="1480" width="15.140625" style="12" customWidth="1"/>
    <col min="1481" max="1481" width="14.85546875" style="12" customWidth="1"/>
    <col min="1482" max="1482" width="25.5703125" style="12" customWidth="1"/>
    <col min="1483" max="1483" width="11.42578125" style="12" customWidth="1"/>
    <col min="1484" max="1484" width="20.28515625" style="12" customWidth="1"/>
    <col min="1485" max="1485" width="18.85546875" style="12" customWidth="1"/>
    <col min="1486" max="1486" width="19.140625" style="12" customWidth="1"/>
    <col min="1487" max="1491" width="11.42578125" style="12" customWidth="1"/>
    <col min="1492" max="1492" width="19.7109375" style="12" customWidth="1"/>
    <col min="1493" max="1493" width="11.42578125" style="12" customWidth="1"/>
    <col min="1494" max="1494" width="20.140625" style="12" customWidth="1"/>
    <col min="1495" max="1495" width="11.42578125" style="12" customWidth="1"/>
    <col min="1496" max="1496" width="20.85546875" style="12" customWidth="1"/>
    <col min="1497" max="1497" width="11.42578125" style="12" customWidth="1"/>
    <col min="1498" max="1498" width="18" style="12" customWidth="1"/>
    <col min="1499" max="1499" width="11.42578125" style="12" customWidth="1"/>
    <col min="1500" max="1500" width="22.5703125" style="12" customWidth="1"/>
    <col min="1501" max="1506" width="11.42578125" style="12" customWidth="1"/>
    <col min="1507" max="1734" width="11.42578125" style="12"/>
    <col min="1735" max="1735" width="4.140625" style="12" customWidth="1"/>
    <col min="1736" max="1736" width="15.140625" style="12" customWidth="1"/>
    <col min="1737" max="1737" width="14.85546875" style="12" customWidth="1"/>
    <col min="1738" max="1738" width="25.5703125" style="12" customWidth="1"/>
    <col min="1739" max="1739" width="11.42578125" style="12" customWidth="1"/>
    <col min="1740" max="1740" width="20.28515625" style="12" customWidth="1"/>
    <col min="1741" max="1741" width="18.85546875" style="12" customWidth="1"/>
    <col min="1742" max="1742" width="19.140625" style="12" customWidth="1"/>
    <col min="1743" max="1747" width="11.42578125" style="12" customWidth="1"/>
    <col min="1748" max="1748" width="19.7109375" style="12" customWidth="1"/>
    <col min="1749" max="1749" width="11.42578125" style="12" customWidth="1"/>
    <col min="1750" max="1750" width="20.140625" style="12" customWidth="1"/>
    <col min="1751" max="1751" width="11.42578125" style="12" customWidth="1"/>
    <col min="1752" max="1752" width="20.85546875" style="12" customWidth="1"/>
    <col min="1753" max="1753" width="11.42578125" style="12" customWidth="1"/>
    <col min="1754" max="1754" width="18" style="12" customWidth="1"/>
    <col min="1755" max="1755" width="11.42578125" style="12" customWidth="1"/>
    <col min="1756" max="1756" width="22.5703125" style="12" customWidth="1"/>
    <col min="1757" max="1762" width="11.42578125" style="12" customWidth="1"/>
    <col min="1763" max="1990" width="11.42578125" style="12"/>
    <col min="1991" max="1991" width="4.140625" style="12" customWidth="1"/>
    <col min="1992" max="1992" width="15.140625" style="12" customWidth="1"/>
    <col min="1993" max="1993" width="14.85546875" style="12" customWidth="1"/>
    <col min="1994" max="1994" width="25.5703125" style="12" customWidth="1"/>
    <col min="1995" max="1995" width="11.42578125" style="12" customWidth="1"/>
    <col min="1996" max="1996" width="20.28515625" style="12" customWidth="1"/>
    <col min="1997" max="1997" width="18.85546875" style="12" customWidth="1"/>
    <col min="1998" max="1998" width="19.140625" style="12" customWidth="1"/>
    <col min="1999" max="2003" width="11.42578125" style="12" customWidth="1"/>
    <col min="2004" max="2004" width="19.7109375" style="12" customWidth="1"/>
    <col min="2005" max="2005" width="11.42578125" style="12" customWidth="1"/>
    <col min="2006" max="2006" width="20.140625" style="12" customWidth="1"/>
    <col min="2007" max="2007" width="11.42578125" style="12" customWidth="1"/>
    <col min="2008" max="2008" width="20.85546875" style="12" customWidth="1"/>
    <col min="2009" max="2009" width="11.42578125" style="12" customWidth="1"/>
    <col min="2010" max="2010" width="18" style="12" customWidth="1"/>
    <col min="2011" max="2011" width="11.42578125" style="12" customWidth="1"/>
    <col min="2012" max="2012" width="22.5703125" style="12" customWidth="1"/>
    <col min="2013" max="2018" width="11.42578125" style="12" customWidth="1"/>
    <col min="2019" max="2246" width="11.42578125" style="12"/>
    <col min="2247" max="2247" width="4.140625" style="12" customWidth="1"/>
    <col min="2248" max="2248" width="15.140625" style="12" customWidth="1"/>
    <col min="2249" max="2249" width="14.85546875" style="12" customWidth="1"/>
    <col min="2250" max="2250" width="25.5703125" style="12" customWidth="1"/>
    <col min="2251" max="2251" width="11.42578125" style="12" customWidth="1"/>
    <col min="2252" max="2252" width="20.28515625" style="12" customWidth="1"/>
    <col min="2253" max="2253" width="18.85546875" style="12" customWidth="1"/>
    <col min="2254" max="2254" width="19.140625" style="12" customWidth="1"/>
    <col min="2255" max="2259" width="11.42578125" style="12" customWidth="1"/>
    <col min="2260" max="2260" width="19.7109375" style="12" customWidth="1"/>
    <col min="2261" max="2261" width="11.42578125" style="12" customWidth="1"/>
    <col min="2262" max="2262" width="20.140625" style="12" customWidth="1"/>
    <col min="2263" max="2263" width="11.42578125" style="12" customWidth="1"/>
    <col min="2264" max="2264" width="20.85546875" style="12" customWidth="1"/>
    <col min="2265" max="2265" width="11.42578125" style="12" customWidth="1"/>
    <col min="2266" max="2266" width="18" style="12" customWidth="1"/>
    <col min="2267" max="2267" width="11.42578125" style="12" customWidth="1"/>
    <col min="2268" max="2268" width="22.5703125" style="12" customWidth="1"/>
    <col min="2269" max="2274" width="11.42578125" style="12" customWidth="1"/>
    <col min="2275" max="2502" width="11.42578125" style="12"/>
    <col min="2503" max="2503" width="4.140625" style="12" customWidth="1"/>
    <col min="2504" max="2504" width="15.140625" style="12" customWidth="1"/>
    <col min="2505" max="2505" width="14.85546875" style="12" customWidth="1"/>
    <col min="2506" max="2506" width="25.5703125" style="12" customWidth="1"/>
    <col min="2507" max="2507" width="11.42578125" style="12" customWidth="1"/>
    <col min="2508" max="2508" width="20.28515625" style="12" customWidth="1"/>
    <col min="2509" max="2509" width="18.85546875" style="12" customWidth="1"/>
    <col min="2510" max="2510" width="19.140625" style="12" customWidth="1"/>
    <col min="2511" max="2515" width="11.42578125" style="12" customWidth="1"/>
    <col min="2516" max="2516" width="19.7109375" style="12" customWidth="1"/>
    <col min="2517" max="2517" width="11.42578125" style="12" customWidth="1"/>
    <col min="2518" max="2518" width="20.140625" style="12" customWidth="1"/>
    <col min="2519" max="2519" width="11.42578125" style="12" customWidth="1"/>
    <col min="2520" max="2520" width="20.85546875" style="12" customWidth="1"/>
    <col min="2521" max="2521" width="11.42578125" style="12" customWidth="1"/>
    <col min="2522" max="2522" width="18" style="12" customWidth="1"/>
    <col min="2523" max="2523" width="11.42578125" style="12" customWidth="1"/>
    <col min="2524" max="2524" width="22.5703125" style="12" customWidth="1"/>
    <col min="2525" max="2530" width="11.42578125" style="12" customWidth="1"/>
    <col min="2531" max="2758" width="11.42578125" style="12"/>
    <col min="2759" max="2759" width="4.140625" style="12" customWidth="1"/>
    <col min="2760" max="2760" width="15.140625" style="12" customWidth="1"/>
    <col min="2761" max="2761" width="14.85546875" style="12" customWidth="1"/>
    <col min="2762" max="2762" width="25.5703125" style="12" customWidth="1"/>
    <col min="2763" max="2763" width="11.42578125" style="12" customWidth="1"/>
    <col min="2764" max="2764" width="20.28515625" style="12" customWidth="1"/>
    <col min="2765" max="2765" width="18.85546875" style="12" customWidth="1"/>
    <col min="2766" max="2766" width="19.140625" style="12" customWidth="1"/>
    <col min="2767" max="2771" width="11.42578125" style="12" customWidth="1"/>
    <col min="2772" max="2772" width="19.7109375" style="12" customWidth="1"/>
    <col min="2773" max="2773" width="11.42578125" style="12" customWidth="1"/>
    <col min="2774" max="2774" width="20.140625" style="12" customWidth="1"/>
    <col min="2775" max="2775" width="11.42578125" style="12" customWidth="1"/>
    <col min="2776" max="2776" width="20.85546875" style="12" customWidth="1"/>
    <col min="2777" max="2777" width="11.42578125" style="12" customWidth="1"/>
    <col min="2778" max="2778" width="18" style="12" customWidth="1"/>
    <col min="2779" max="2779" width="11.42578125" style="12" customWidth="1"/>
    <col min="2780" max="2780" width="22.5703125" style="12" customWidth="1"/>
    <col min="2781" max="2786" width="11.42578125" style="12" customWidth="1"/>
    <col min="2787" max="3014" width="11.42578125" style="12"/>
    <col min="3015" max="3015" width="4.140625" style="12" customWidth="1"/>
    <col min="3016" max="3016" width="15.140625" style="12" customWidth="1"/>
    <col min="3017" max="3017" width="14.85546875" style="12" customWidth="1"/>
    <col min="3018" max="3018" width="25.5703125" style="12" customWidth="1"/>
    <col min="3019" max="3019" width="11.42578125" style="12" customWidth="1"/>
    <col min="3020" max="3020" width="20.28515625" style="12" customWidth="1"/>
    <col min="3021" max="3021" width="18.85546875" style="12" customWidth="1"/>
    <col min="3022" max="3022" width="19.140625" style="12" customWidth="1"/>
    <col min="3023" max="3027" width="11.42578125" style="12" customWidth="1"/>
    <col min="3028" max="3028" width="19.7109375" style="12" customWidth="1"/>
    <col min="3029" max="3029" width="11.42578125" style="12" customWidth="1"/>
    <col min="3030" max="3030" width="20.140625" style="12" customWidth="1"/>
    <col min="3031" max="3031" width="11.42578125" style="12" customWidth="1"/>
    <col min="3032" max="3032" width="20.85546875" style="12" customWidth="1"/>
    <col min="3033" max="3033" width="11.42578125" style="12" customWidth="1"/>
    <col min="3034" max="3034" width="18" style="12" customWidth="1"/>
    <col min="3035" max="3035" width="11.42578125" style="12" customWidth="1"/>
    <col min="3036" max="3036" width="22.5703125" style="12" customWidth="1"/>
    <col min="3037" max="3042" width="11.42578125" style="12" customWidth="1"/>
    <col min="3043" max="3270" width="11.42578125" style="12"/>
    <col min="3271" max="3271" width="4.140625" style="12" customWidth="1"/>
    <col min="3272" max="3272" width="15.140625" style="12" customWidth="1"/>
    <col min="3273" max="3273" width="14.85546875" style="12" customWidth="1"/>
    <col min="3274" max="3274" width="25.5703125" style="12" customWidth="1"/>
    <col min="3275" max="3275" width="11.42578125" style="12" customWidth="1"/>
    <col min="3276" max="3276" width="20.28515625" style="12" customWidth="1"/>
    <col min="3277" max="3277" width="18.85546875" style="12" customWidth="1"/>
    <col min="3278" max="3278" width="19.140625" style="12" customWidth="1"/>
    <col min="3279" max="3283" width="11.42578125" style="12" customWidth="1"/>
    <col min="3284" max="3284" width="19.7109375" style="12" customWidth="1"/>
    <col min="3285" max="3285" width="11.42578125" style="12" customWidth="1"/>
    <col min="3286" max="3286" width="20.140625" style="12" customWidth="1"/>
    <col min="3287" max="3287" width="11.42578125" style="12" customWidth="1"/>
    <col min="3288" max="3288" width="20.85546875" style="12" customWidth="1"/>
    <col min="3289" max="3289" width="11.42578125" style="12" customWidth="1"/>
    <col min="3290" max="3290" width="18" style="12" customWidth="1"/>
    <col min="3291" max="3291" width="11.42578125" style="12" customWidth="1"/>
    <col min="3292" max="3292" width="22.5703125" style="12" customWidth="1"/>
    <col min="3293" max="3298" width="11.42578125" style="12" customWidth="1"/>
    <col min="3299" max="3526" width="11.42578125" style="12"/>
    <col min="3527" max="3527" width="4.140625" style="12" customWidth="1"/>
    <col min="3528" max="3528" width="15.140625" style="12" customWidth="1"/>
    <col min="3529" max="3529" width="14.85546875" style="12" customWidth="1"/>
    <col min="3530" max="3530" width="25.5703125" style="12" customWidth="1"/>
    <col min="3531" max="3531" width="11.42578125" style="12" customWidth="1"/>
    <col min="3532" max="3532" width="20.28515625" style="12" customWidth="1"/>
    <col min="3533" max="3533" width="18.85546875" style="12" customWidth="1"/>
    <col min="3534" max="3534" width="19.140625" style="12" customWidth="1"/>
    <col min="3535" max="3539" width="11.42578125" style="12" customWidth="1"/>
    <col min="3540" max="3540" width="19.7109375" style="12" customWidth="1"/>
    <col min="3541" max="3541" width="11.42578125" style="12" customWidth="1"/>
    <col min="3542" max="3542" width="20.140625" style="12" customWidth="1"/>
    <col min="3543" max="3543" width="11.42578125" style="12" customWidth="1"/>
    <col min="3544" max="3544" width="20.85546875" style="12" customWidth="1"/>
    <col min="3545" max="3545" width="11.42578125" style="12" customWidth="1"/>
    <col min="3546" max="3546" width="18" style="12" customWidth="1"/>
    <col min="3547" max="3547" width="11.42578125" style="12" customWidth="1"/>
    <col min="3548" max="3548" width="22.5703125" style="12" customWidth="1"/>
    <col min="3549" max="3554" width="11.42578125" style="12" customWidth="1"/>
    <col min="3555" max="3782" width="11.42578125" style="12"/>
    <col min="3783" max="3783" width="4.140625" style="12" customWidth="1"/>
    <col min="3784" max="3784" width="15.140625" style="12" customWidth="1"/>
    <col min="3785" max="3785" width="14.85546875" style="12" customWidth="1"/>
    <col min="3786" max="3786" width="25.5703125" style="12" customWidth="1"/>
    <col min="3787" max="3787" width="11.42578125" style="12" customWidth="1"/>
    <col min="3788" max="3788" width="20.28515625" style="12" customWidth="1"/>
    <col min="3789" max="3789" width="18.85546875" style="12" customWidth="1"/>
    <col min="3790" max="3790" width="19.140625" style="12" customWidth="1"/>
    <col min="3791" max="3795" width="11.42578125" style="12" customWidth="1"/>
    <col min="3796" max="3796" width="19.7109375" style="12" customWidth="1"/>
    <col min="3797" max="3797" width="11.42578125" style="12" customWidth="1"/>
    <col min="3798" max="3798" width="20.140625" style="12" customWidth="1"/>
    <col min="3799" max="3799" width="11.42578125" style="12" customWidth="1"/>
    <col min="3800" max="3800" width="20.85546875" style="12" customWidth="1"/>
    <col min="3801" max="3801" width="11.42578125" style="12" customWidth="1"/>
    <col min="3802" max="3802" width="18" style="12" customWidth="1"/>
    <col min="3803" max="3803" width="11.42578125" style="12" customWidth="1"/>
    <col min="3804" max="3804" width="22.5703125" style="12" customWidth="1"/>
    <col min="3805" max="3810" width="11.42578125" style="12" customWidth="1"/>
    <col min="3811" max="4038" width="11.42578125" style="12"/>
    <col min="4039" max="4039" width="4.140625" style="12" customWidth="1"/>
    <col min="4040" max="4040" width="15.140625" style="12" customWidth="1"/>
    <col min="4041" max="4041" width="14.85546875" style="12" customWidth="1"/>
    <col min="4042" max="4042" width="25.5703125" style="12" customWidth="1"/>
    <col min="4043" max="4043" width="11.42578125" style="12" customWidth="1"/>
    <col min="4044" max="4044" width="20.28515625" style="12" customWidth="1"/>
    <col min="4045" max="4045" width="18.85546875" style="12" customWidth="1"/>
    <col min="4046" max="4046" width="19.140625" style="12" customWidth="1"/>
    <col min="4047" max="4051" width="11.42578125" style="12" customWidth="1"/>
    <col min="4052" max="4052" width="19.7109375" style="12" customWidth="1"/>
    <col min="4053" max="4053" width="11.42578125" style="12" customWidth="1"/>
    <col min="4054" max="4054" width="20.140625" style="12" customWidth="1"/>
    <col min="4055" max="4055" width="11.42578125" style="12" customWidth="1"/>
    <col min="4056" max="4056" width="20.85546875" style="12" customWidth="1"/>
    <col min="4057" max="4057" width="11.42578125" style="12" customWidth="1"/>
    <col min="4058" max="4058" width="18" style="12" customWidth="1"/>
    <col min="4059" max="4059" width="11.42578125" style="12" customWidth="1"/>
    <col min="4060" max="4060" width="22.5703125" style="12" customWidth="1"/>
    <col min="4061" max="4066" width="11.42578125" style="12" customWidth="1"/>
    <col min="4067" max="4294" width="11.42578125" style="12"/>
    <col min="4295" max="4295" width="4.140625" style="12" customWidth="1"/>
    <col min="4296" max="4296" width="15.140625" style="12" customWidth="1"/>
    <col min="4297" max="4297" width="14.85546875" style="12" customWidth="1"/>
    <col min="4298" max="4298" width="25.5703125" style="12" customWidth="1"/>
    <col min="4299" max="4299" width="11.42578125" style="12" customWidth="1"/>
    <col min="4300" max="4300" width="20.28515625" style="12" customWidth="1"/>
    <col min="4301" max="4301" width="18.85546875" style="12" customWidth="1"/>
    <col min="4302" max="4302" width="19.140625" style="12" customWidth="1"/>
    <col min="4303" max="4307" width="11.42578125" style="12" customWidth="1"/>
    <col min="4308" max="4308" width="19.7109375" style="12" customWidth="1"/>
    <col min="4309" max="4309" width="11.42578125" style="12" customWidth="1"/>
    <col min="4310" max="4310" width="20.140625" style="12" customWidth="1"/>
    <col min="4311" max="4311" width="11.42578125" style="12" customWidth="1"/>
    <col min="4312" max="4312" width="20.85546875" style="12" customWidth="1"/>
    <col min="4313" max="4313" width="11.42578125" style="12" customWidth="1"/>
    <col min="4314" max="4314" width="18" style="12" customWidth="1"/>
    <col min="4315" max="4315" width="11.42578125" style="12" customWidth="1"/>
    <col min="4316" max="4316" width="22.5703125" style="12" customWidth="1"/>
    <col min="4317" max="4322" width="11.42578125" style="12" customWidth="1"/>
    <col min="4323" max="4550" width="11.42578125" style="12"/>
    <col min="4551" max="4551" width="4.140625" style="12" customWidth="1"/>
    <col min="4552" max="4552" width="15.140625" style="12" customWidth="1"/>
    <col min="4553" max="4553" width="14.85546875" style="12" customWidth="1"/>
    <col min="4554" max="4554" width="25.5703125" style="12" customWidth="1"/>
    <col min="4555" max="4555" width="11.42578125" style="12" customWidth="1"/>
    <col min="4556" max="4556" width="20.28515625" style="12" customWidth="1"/>
    <col min="4557" max="4557" width="18.85546875" style="12" customWidth="1"/>
    <col min="4558" max="4558" width="19.140625" style="12" customWidth="1"/>
    <col min="4559" max="4563" width="11.42578125" style="12" customWidth="1"/>
    <col min="4564" max="4564" width="19.7109375" style="12" customWidth="1"/>
    <col min="4565" max="4565" width="11.42578125" style="12" customWidth="1"/>
    <col min="4566" max="4566" width="20.140625" style="12" customWidth="1"/>
    <col min="4567" max="4567" width="11.42578125" style="12" customWidth="1"/>
    <col min="4568" max="4568" width="20.85546875" style="12" customWidth="1"/>
    <col min="4569" max="4569" width="11.42578125" style="12" customWidth="1"/>
    <col min="4570" max="4570" width="18" style="12" customWidth="1"/>
    <col min="4571" max="4571" width="11.42578125" style="12" customWidth="1"/>
    <col min="4572" max="4572" width="22.5703125" style="12" customWidth="1"/>
    <col min="4573" max="4578" width="11.42578125" style="12" customWidth="1"/>
    <col min="4579" max="4806" width="11.42578125" style="12"/>
    <col min="4807" max="4807" width="4.140625" style="12" customWidth="1"/>
    <col min="4808" max="4808" width="15.140625" style="12" customWidth="1"/>
    <col min="4809" max="4809" width="14.85546875" style="12" customWidth="1"/>
    <col min="4810" max="4810" width="25.5703125" style="12" customWidth="1"/>
    <col min="4811" max="4811" width="11.42578125" style="12" customWidth="1"/>
    <col min="4812" max="4812" width="20.28515625" style="12" customWidth="1"/>
    <col min="4813" max="4813" width="18.85546875" style="12" customWidth="1"/>
    <col min="4814" max="4814" width="19.140625" style="12" customWidth="1"/>
    <col min="4815" max="4819" width="11.42578125" style="12" customWidth="1"/>
    <col min="4820" max="4820" width="19.7109375" style="12" customWidth="1"/>
    <col min="4821" max="4821" width="11.42578125" style="12" customWidth="1"/>
    <col min="4822" max="4822" width="20.140625" style="12" customWidth="1"/>
    <col min="4823" max="4823" width="11.42578125" style="12" customWidth="1"/>
    <col min="4824" max="4824" width="20.85546875" style="12" customWidth="1"/>
    <col min="4825" max="4825" width="11.42578125" style="12" customWidth="1"/>
    <col min="4826" max="4826" width="18" style="12" customWidth="1"/>
    <col min="4827" max="4827" width="11.42578125" style="12" customWidth="1"/>
    <col min="4828" max="4828" width="22.5703125" style="12" customWidth="1"/>
    <col min="4829" max="4834" width="11.42578125" style="12" customWidth="1"/>
    <col min="4835" max="5062" width="11.42578125" style="12"/>
    <col min="5063" max="5063" width="4.140625" style="12" customWidth="1"/>
    <col min="5064" max="5064" width="15.140625" style="12" customWidth="1"/>
    <col min="5065" max="5065" width="14.85546875" style="12" customWidth="1"/>
    <col min="5066" max="5066" width="25.5703125" style="12" customWidth="1"/>
    <col min="5067" max="5067" width="11.42578125" style="12" customWidth="1"/>
    <col min="5068" max="5068" width="20.28515625" style="12" customWidth="1"/>
    <col min="5069" max="5069" width="18.85546875" style="12" customWidth="1"/>
    <col min="5070" max="5070" width="19.140625" style="12" customWidth="1"/>
    <col min="5071" max="5075" width="11.42578125" style="12" customWidth="1"/>
    <col min="5076" max="5076" width="19.7109375" style="12" customWidth="1"/>
    <col min="5077" max="5077" width="11.42578125" style="12" customWidth="1"/>
    <col min="5078" max="5078" width="20.140625" style="12" customWidth="1"/>
    <col min="5079" max="5079" width="11.42578125" style="12" customWidth="1"/>
    <col min="5080" max="5080" width="20.85546875" style="12" customWidth="1"/>
    <col min="5081" max="5081" width="11.42578125" style="12" customWidth="1"/>
    <col min="5082" max="5082" width="18" style="12" customWidth="1"/>
    <col min="5083" max="5083" width="11.42578125" style="12" customWidth="1"/>
    <col min="5084" max="5084" width="22.5703125" style="12" customWidth="1"/>
    <col min="5085" max="5090" width="11.42578125" style="12" customWidth="1"/>
    <col min="5091" max="5318" width="11.42578125" style="12"/>
    <col min="5319" max="5319" width="4.140625" style="12" customWidth="1"/>
    <col min="5320" max="5320" width="15.140625" style="12" customWidth="1"/>
    <col min="5321" max="5321" width="14.85546875" style="12" customWidth="1"/>
    <col min="5322" max="5322" width="25.5703125" style="12" customWidth="1"/>
    <col min="5323" max="5323" width="11.42578125" style="12" customWidth="1"/>
    <col min="5324" max="5324" width="20.28515625" style="12" customWidth="1"/>
    <col min="5325" max="5325" width="18.85546875" style="12" customWidth="1"/>
    <col min="5326" max="5326" width="19.140625" style="12" customWidth="1"/>
    <col min="5327" max="5331" width="11.42578125" style="12" customWidth="1"/>
    <col min="5332" max="5332" width="19.7109375" style="12" customWidth="1"/>
    <col min="5333" max="5333" width="11.42578125" style="12" customWidth="1"/>
    <col min="5334" max="5334" width="20.140625" style="12" customWidth="1"/>
    <col min="5335" max="5335" width="11.42578125" style="12" customWidth="1"/>
    <col min="5336" max="5336" width="20.85546875" style="12" customWidth="1"/>
    <col min="5337" max="5337" width="11.42578125" style="12" customWidth="1"/>
    <col min="5338" max="5338" width="18" style="12" customWidth="1"/>
    <col min="5339" max="5339" width="11.42578125" style="12" customWidth="1"/>
    <col min="5340" max="5340" width="22.5703125" style="12" customWidth="1"/>
    <col min="5341" max="5346" width="11.42578125" style="12" customWidth="1"/>
    <col min="5347" max="5574" width="11.42578125" style="12"/>
    <col min="5575" max="5575" width="4.140625" style="12" customWidth="1"/>
    <col min="5576" max="5576" width="15.140625" style="12" customWidth="1"/>
    <col min="5577" max="5577" width="14.85546875" style="12" customWidth="1"/>
    <col min="5578" max="5578" width="25.5703125" style="12" customWidth="1"/>
    <col min="5579" max="5579" width="11.42578125" style="12" customWidth="1"/>
    <col min="5580" max="5580" width="20.28515625" style="12" customWidth="1"/>
    <col min="5581" max="5581" width="18.85546875" style="12" customWidth="1"/>
    <col min="5582" max="5582" width="19.140625" style="12" customWidth="1"/>
    <col min="5583" max="5587" width="11.42578125" style="12" customWidth="1"/>
    <col min="5588" max="5588" width="19.7109375" style="12" customWidth="1"/>
    <col min="5589" max="5589" width="11.42578125" style="12" customWidth="1"/>
    <col min="5590" max="5590" width="20.140625" style="12" customWidth="1"/>
    <col min="5591" max="5591" width="11.42578125" style="12" customWidth="1"/>
    <col min="5592" max="5592" width="20.85546875" style="12" customWidth="1"/>
    <col min="5593" max="5593" width="11.42578125" style="12" customWidth="1"/>
    <col min="5594" max="5594" width="18" style="12" customWidth="1"/>
    <col min="5595" max="5595" width="11.42578125" style="12" customWidth="1"/>
    <col min="5596" max="5596" width="22.5703125" style="12" customWidth="1"/>
    <col min="5597" max="5602" width="11.42578125" style="12" customWidth="1"/>
    <col min="5603" max="5830" width="11.42578125" style="12"/>
    <col min="5831" max="5831" width="4.140625" style="12" customWidth="1"/>
    <col min="5832" max="5832" width="15.140625" style="12" customWidth="1"/>
    <col min="5833" max="5833" width="14.85546875" style="12" customWidth="1"/>
    <col min="5834" max="5834" width="25.5703125" style="12" customWidth="1"/>
    <col min="5835" max="5835" width="11.42578125" style="12" customWidth="1"/>
    <col min="5836" max="5836" width="20.28515625" style="12" customWidth="1"/>
    <col min="5837" max="5837" width="18.85546875" style="12" customWidth="1"/>
    <col min="5838" max="5838" width="19.140625" style="12" customWidth="1"/>
    <col min="5839" max="5843" width="11.42578125" style="12" customWidth="1"/>
    <col min="5844" max="5844" width="19.7109375" style="12" customWidth="1"/>
    <col min="5845" max="5845" width="11.42578125" style="12" customWidth="1"/>
    <col min="5846" max="5846" width="20.140625" style="12" customWidth="1"/>
    <col min="5847" max="5847" width="11.42578125" style="12" customWidth="1"/>
    <col min="5848" max="5848" width="20.85546875" style="12" customWidth="1"/>
    <col min="5849" max="5849" width="11.42578125" style="12" customWidth="1"/>
    <col min="5850" max="5850" width="18" style="12" customWidth="1"/>
    <col min="5851" max="5851" width="11.42578125" style="12" customWidth="1"/>
    <col min="5852" max="5852" width="22.5703125" style="12" customWidth="1"/>
    <col min="5853" max="5858" width="11.42578125" style="12" customWidth="1"/>
    <col min="5859" max="6086" width="11.42578125" style="12"/>
    <col min="6087" max="6087" width="4.140625" style="12" customWidth="1"/>
    <col min="6088" max="6088" width="15.140625" style="12" customWidth="1"/>
    <col min="6089" max="6089" width="14.85546875" style="12" customWidth="1"/>
    <col min="6090" max="6090" width="25.5703125" style="12" customWidth="1"/>
    <col min="6091" max="6091" width="11.42578125" style="12" customWidth="1"/>
    <col min="6092" max="6092" width="20.28515625" style="12" customWidth="1"/>
    <col min="6093" max="6093" width="18.85546875" style="12" customWidth="1"/>
    <col min="6094" max="6094" width="19.140625" style="12" customWidth="1"/>
    <col min="6095" max="6099" width="11.42578125" style="12" customWidth="1"/>
    <col min="6100" max="6100" width="19.7109375" style="12" customWidth="1"/>
    <col min="6101" max="6101" width="11.42578125" style="12" customWidth="1"/>
    <col min="6102" max="6102" width="20.140625" style="12" customWidth="1"/>
    <col min="6103" max="6103" width="11.42578125" style="12" customWidth="1"/>
    <col min="6104" max="6104" width="20.85546875" style="12" customWidth="1"/>
    <col min="6105" max="6105" width="11.42578125" style="12" customWidth="1"/>
    <col min="6106" max="6106" width="18" style="12" customWidth="1"/>
    <col min="6107" max="6107" width="11.42578125" style="12" customWidth="1"/>
    <col min="6108" max="6108" width="22.5703125" style="12" customWidth="1"/>
    <col min="6109" max="6114" width="11.42578125" style="12" customWidth="1"/>
    <col min="6115" max="6342" width="11.42578125" style="12"/>
    <col min="6343" max="6343" width="4.140625" style="12" customWidth="1"/>
    <col min="6344" max="6344" width="15.140625" style="12" customWidth="1"/>
    <col min="6345" max="6345" width="14.85546875" style="12" customWidth="1"/>
    <col min="6346" max="6346" width="25.5703125" style="12" customWidth="1"/>
    <col min="6347" max="6347" width="11.42578125" style="12" customWidth="1"/>
    <col min="6348" max="6348" width="20.28515625" style="12" customWidth="1"/>
    <col min="6349" max="6349" width="18.85546875" style="12" customWidth="1"/>
    <col min="6350" max="6350" width="19.140625" style="12" customWidth="1"/>
    <col min="6351" max="6355" width="11.42578125" style="12" customWidth="1"/>
    <col min="6356" max="6356" width="19.7109375" style="12" customWidth="1"/>
    <col min="6357" max="6357" width="11.42578125" style="12" customWidth="1"/>
    <col min="6358" max="6358" width="20.140625" style="12" customWidth="1"/>
    <col min="6359" max="6359" width="11.42578125" style="12" customWidth="1"/>
    <col min="6360" max="6360" width="20.85546875" style="12" customWidth="1"/>
    <col min="6361" max="6361" width="11.42578125" style="12" customWidth="1"/>
    <col min="6362" max="6362" width="18" style="12" customWidth="1"/>
    <col min="6363" max="6363" width="11.42578125" style="12" customWidth="1"/>
    <col min="6364" max="6364" width="22.5703125" style="12" customWidth="1"/>
    <col min="6365" max="6370" width="11.42578125" style="12" customWidth="1"/>
    <col min="6371" max="6598" width="11.42578125" style="12"/>
    <col min="6599" max="6599" width="4.140625" style="12" customWidth="1"/>
    <col min="6600" max="6600" width="15.140625" style="12" customWidth="1"/>
    <col min="6601" max="6601" width="14.85546875" style="12" customWidth="1"/>
    <col min="6602" max="6602" width="25.5703125" style="12" customWidth="1"/>
    <col min="6603" max="6603" width="11.42578125" style="12" customWidth="1"/>
    <col min="6604" max="6604" width="20.28515625" style="12" customWidth="1"/>
    <col min="6605" max="6605" width="18.85546875" style="12" customWidth="1"/>
    <col min="6606" max="6606" width="19.140625" style="12" customWidth="1"/>
    <col min="6607" max="6611" width="11.42578125" style="12" customWidth="1"/>
    <col min="6612" max="6612" width="19.7109375" style="12" customWidth="1"/>
    <col min="6613" max="6613" width="11.42578125" style="12" customWidth="1"/>
    <col min="6614" max="6614" width="20.140625" style="12" customWidth="1"/>
    <col min="6615" max="6615" width="11.42578125" style="12" customWidth="1"/>
    <col min="6616" max="6616" width="20.85546875" style="12" customWidth="1"/>
    <col min="6617" max="6617" width="11.42578125" style="12" customWidth="1"/>
    <col min="6618" max="6618" width="18" style="12" customWidth="1"/>
    <col min="6619" max="6619" width="11.42578125" style="12" customWidth="1"/>
    <col min="6620" max="6620" width="22.5703125" style="12" customWidth="1"/>
    <col min="6621" max="6626" width="11.42578125" style="12" customWidth="1"/>
    <col min="6627" max="6854" width="11.42578125" style="12"/>
    <col min="6855" max="6855" width="4.140625" style="12" customWidth="1"/>
    <col min="6856" max="6856" width="15.140625" style="12" customWidth="1"/>
    <col min="6857" max="6857" width="14.85546875" style="12" customWidth="1"/>
    <col min="6858" max="6858" width="25.5703125" style="12" customWidth="1"/>
    <col min="6859" max="6859" width="11.42578125" style="12" customWidth="1"/>
    <col min="6860" max="6860" width="20.28515625" style="12" customWidth="1"/>
    <col min="6861" max="6861" width="18.85546875" style="12" customWidth="1"/>
    <col min="6862" max="6862" width="19.140625" style="12" customWidth="1"/>
    <col min="6863" max="6867" width="11.42578125" style="12" customWidth="1"/>
    <col min="6868" max="6868" width="19.7109375" style="12" customWidth="1"/>
    <col min="6869" max="6869" width="11.42578125" style="12" customWidth="1"/>
    <col min="6870" max="6870" width="20.140625" style="12" customWidth="1"/>
    <col min="6871" max="6871" width="11.42578125" style="12" customWidth="1"/>
    <col min="6872" max="6872" width="20.85546875" style="12" customWidth="1"/>
    <col min="6873" max="6873" width="11.42578125" style="12" customWidth="1"/>
    <col min="6874" max="6874" width="18" style="12" customWidth="1"/>
    <col min="6875" max="6875" width="11.42578125" style="12" customWidth="1"/>
    <col min="6876" max="6876" width="22.5703125" style="12" customWidth="1"/>
    <col min="6877" max="6882" width="11.42578125" style="12" customWidth="1"/>
    <col min="6883" max="7110" width="11.42578125" style="12"/>
    <col min="7111" max="7111" width="4.140625" style="12" customWidth="1"/>
    <col min="7112" max="7112" width="15.140625" style="12" customWidth="1"/>
    <col min="7113" max="7113" width="14.85546875" style="12" customWidth="1"/>
    <col min="7114" max="7114" width="25.5703125" style="12" customWidth="1"/>
    <col min="7115" max="7115" width="11.42578125" style="12" customWidth="1"/>
    <col min="7116" max="7116" width="20.28515625" style="12" customWidth="1"/>
    <col min="7117" max="7117" width="18.85546875" style="12" customWidth="1"/>
    <col min="7118" max="7118" width="19.140625" style="12" customWidth="1"/>
    <col min="7119" max="7123" width="11.42578125" style="12" customWidth="1"/>
    <col min="7124" max="7124" width="19.7109375" style="12" customWidth="1"/>
    <col min="7125" max="7125" width="11.42578125" style="12" customWidth="1"/>
    <col min="7126" max="7126" width="20.140625" style="12" customWidth="1"/>
    <col min="7127" max="7127" width="11.42578125" style="12" customWidth="1"/>
    <col min="7128" max="7128" width="20.85546875" style="12" customWidth="1"/>
    <col min="7129" max="7129" width="11.42578125" style="12" customWidth="1"/>
    <col min="7130" max="7130" width="18" style="12" customWidth="1"/>
    <col min="7131" max="7131" width="11.42578125" style="12" customWidth="1"/>
    <col min="7132" max="7132" width="22.5703125" style="12" customWidth="1"/>
    <col min="7133" max="7138" width="11.42578125" style="12" customWidth="1"/>
    <col min="7139" max="7366" width="11.42578125" style="12"/>
    <col min="7367" max="7367" width="4.140625" style="12" customWidth="1"/>
    <col min="7368" max="7368" width="15.140625" style="12" customWidth="1"/>
    <col min="7369" max="7369" width="14.85546875" style="12" customWidth="1"/>
    <col min="7370" max="7370" width="25.5703125" style="12" customWidth="1"/>
    <col min="7371" max="7371" width="11.42578125" style="12" customWidth="1"/>
    <col min="7372" max="7372" width="20.28515625" style="12" customWidth="1"/>
    <col min="7373" max="7373" width="18.85546875" style="12" customWidth="1"/>
    <col min="7374" max="7374" width="19.140625" style="12" customWidth="1"/>
    <col min="7375" max="7379" width="11.42578125" style="12" customWidth="1"/>
    <col min="7380" max="7380" width="19.7109375" style="12" customWidth="1"/>
    <col min="7381" max="7381" width="11.42578125" style="12" customWidth="1"/>
    <col min="7382" max="7382" width="20.140625" style="12" customWidth="1"/>
    <col min="7383" max="7383" width="11.42578125" style="12" customWidth="1"/>
    <col min="7384" max="7384" width="20.85546875" style="12" customWidth="1"/>
    <col min="7385" max="7385" width="11.42578125" style="12" customWidth="1"/>
    <col min="7386" max="7386" width="18" style="12" customWidth="1"/>
    <col min="7387" max="7387" width="11.42578125" style="12" customWidth="1"/>
    <col min="7388" max="7388" width="22.5703125" style="12" customWidth="1"/>
    <col min="7389" max="7394" width="11.42578125" style="12" customWidth="1"/>
    <col min="7395" max="7622" width="11.42578125" style="12"/>
    <col min="7623" max="7623" width="4.140625" style="12" customWidth="1"/>
    <col min="7624" max="7624" width="15.140625" style="12" customWidth="1"/>
    <col min="7625" max="7625" width="14.85546875" style="12" customWidth="1"/>
    <col min="7626" max="7626" width="25.5703125" style="12" customWidth="1"/>
    <col min="7627" max="7627" width="11.42578125" style="12" customWidth="1"/>
    <col min="7628" max="7628" width="20.28515625" style="12" customWidth="1"/>
    <col min="7629" max="7629" width="18.85546875" style="12" customWidth="1"/>
    <col min="7630" max="7630" width="19.140625" style="12" customWidth="1"/>
    <col min="7631" max="7635" width="11.42578125" style="12" customWidth="1"/>
    <col min="7636" max="7636" width="19.7109375" style="12" customWidth="1"/>
    <col min="7637" max="7637" width="11.42578125" style="12" customWidth="1"/>
    <col min="7638" max="7638" width="20.140625" style="12" customWidth="1"/>
    <col min="7639" max="7639" width="11.42578125" style="12" customWidth="1"/>
    <col min="7640" max="7640" width="20.85546875" style="12" customWidth="1"/>
    <col min="7641" max="7641" width="11.42578125" style="12" customWidth="1"/>
    <col min="7642" max="7642" width="18" style="12" customWidth="1"/>
    <col min="7643" max="7643" width="11.42578125" style="12" customWidth="1"/>
    <col min="7644" max="7644" width="22.5703125" style="12" customWidth="1"/>
    <col min="7645" max="7650" width="11.42578125" style="12" customWidth="1"/>
    <col min="7651" max="7878" width="11.42578125" style="12"/>
    <col min="7879" max="7879" width="4.140625" style="12" customWidth="1"/>
    <col min="7880" max="7880" width="15.140625" style="12" customWidth="1"/>
    <col min="7881" max="7881" width="14.85546875" style="12" customWidth="1"/>
    <col min="7882" max="7882" width="25.5703125" style="12" customWidth="1"/>
    <col min="7883" max="7883" width="11.42578125" style="12" customWidth="1"/>
    <col min="7884" max="7884" width="20.28515625" style="12" customWidth="1"/>
    <col min="7885" max="7885" width="18.85546875" style="12" customWidth="1"/>
    <col min="7886" max="7886" width="19.140625" style="12" customWidth="1"/>
    <col min="7887" max="7891" width="11.42578125" style="12" customWidth="1"/>
    <col min="7892" max="7892" width="19.7109375" style="12" customWidth="1"/>
    <col min="7893" max="7893" width="11.42578125" style="12" customWidth="1"/>
    <col min="7894" max="7894" width="20.140625" style="12" customWidth="1"/>
    <col min="7895" max="7895" width="11.42578125" style="12" customWidth="1"/>
    <col min="7896" max="7896" width="20.85546875" style="12" customWidth="1"/>
    <col min="7897" max="7897" width="11.42578125" style="12" customWidth="1"/>
    <col min="7898" max="7898" width="18" style="12" customWidth="1"/>
    <col min="7899" max="7899" width="11.42578125" style="12" customWidth="1"/>
    <col min="7900" max="7900" width="22.5703125" style="12" customWidth="1"/>
    <col min="7901" max="7906" width="11.42578125" style="12" customWidth="1"/>
    <col min="7907" max="8134" width="11.42578125" style="12"/>
    <col min="8135" max="8135" width="4.140625" style="12" customWidth="1"/>
    <col min="8136" max="8136" width="15.140625" style="12" customWidth="1"/>
    <col min="8137" max="8137" width="14.85546875" style="12" customWidth="1"/>
    <col min="8138" max="8138" width="25.5703125" style="12" customWidth="1"/>
    <col min="8139" max="8139" width="11.42578125" style="12" customWidth="1"/>
    <col min="8140" max="8140" width="20.28515625" style="12" customWidth="1"/>
    <col min="8141" max="8141" width="18.85546875" style="12" customWidth="1"/>
    <col min="8142" max="8142" width="19.140625" style="12" customWidth="1"/>
    <col min="8143" max="8147" width="11.42578125" style="12" customWidth="1"/>
    <col min="8148" max="8148" width="19.7109375" style="12" customWidth="1"/>
    <col min="8149" max="8149" width="11.42578125" style="12" customWidth="1"/>
    <col min="8150" max="8150" width="20.140625" style="12" customWidth="1"/>
    <col min="8151" max="8151" width="11.42578125" style="12" customWidth="1"/>
    <col min="8152" max="8152" width="20.85546875" style="12" customWidth="1"/>
    <col min="8153" max="8153" width="11.42578125" style="12" customWidth="1"/>
    <col min="8154" max="8154" width="18" style="12" customWidth="1"/>
    <col min="8155" max="8155" width="11.42578125" style="12" customWidth="1"/>
    <col min="8156" max="8156" width="22.5703125" style="12" customWidth="1"/>
    <col min="8157" max="8162" width="11.42578125" style="12" customWidth="1"/>
    <col min="8163" max="8390" width="11.42578125" style="12"/>
    <col min="8391" max="8391" width="4.140625" style="12" customWidth="1"/>
    <col min="8392" max="8392" width="15.140625" style="12" customWidth="1"/>
    <col min="8393" max="8393" width="14.85546875" style="12" customWidth="1"/>
    <col min="8394" max="8394" width="25.5703125" style="12" customWidth="1"/>
    <col min="8395" max="8395" width="11.42578125" style="12" customWidth="1"/>
    <col min="8396" max="8396" width="20.28515625" style="12" customWidth="1"/>
    <col min="8397" max="8397" width="18.85546875" style="12" customWidth="1"/>
    <col min="8398" max="8398" width="19.140625" style="12" customWidth="1"/>
    <col min="8399" max="8403" width="11.42578125" style="12" customWidth="1"/>
    <col min="8404" max="8404" width="19.7109375" style="12" customWidth="1"/>
    <col min="8405" max="8405" width="11.42578125" style="12" customWidth="1"/>
    <col min="8406" max="8406" width="20.140625" style="12" customWidth="1"/>
    <col min="8407" max="8407" width="11.42578125" style="12" customWidth="1"/>
    <col min="8408" max="8408" width="20.85546875" style="12" customWidth="1"/>
    <col min="8409" max="8409" width="11.42578125" style="12" customWidth="1"/>
    <col min="8410" max="8410" width="18" style="12" customWidth="1"/>
    <col min="8411" max="8411" width="11.42578125" style="12" customWidth="1"/>
    <col min="8412" max="8412" width="22.5703125" style="12" customWidth="1"/>
    <col min="8413" max="8418" width="11.42578125" style="12" customWidth="1"/>
    <col min="8419" max="8646" width="11.42578125" style="12"/>
    <col min="8647" max="8647" width="4.140625" style="12" customWidth="1"/>
    <col min="8648" max="8648" width="15.140625" style="12" customWidth="1"/>
    <col min="8649" max="8649" width="14.85546875" style="12" customWidth="1"/>
    <col min="8650" max="8650" width="25.5703125" style="12" customWidth="1"/>
    <col min="8651" max="8651" width="11.42578125" style="12" customWidth="1"/>
    <col min="8652" max="8652" width="20.28515625" style="12" customWidth="1"/>
    <col min="8653" max="8653" width="18.85546875" style="12" customWidth="1"/>
    <col min="8654" max="8654" width="19.140625" style="12" customWidth="1"/>
    <col min="8655" max="8659" width="11.42578125" style="12" customWidth="1"/>
    <col min="8660" max="8660" width="19.7109375" style="12" customWidth="1"/>
    <col min="8661" max="8661" width="11.42578125" style="12" customWidth="1"/>
    <col min="8662" max="8662" width="20.140625" style="12" customWidth="1"/>
    <col min="8663" max="8663" width="11.42578125" style="12" customWidth="1"/>
    <col min="8664" max="8664" width="20.85546875" style="12" customWidth="1"/>
    <col min="8665" max="8665" width="11.42578125" style="12" customWidth="1"/>
    <col min="8666" max="8666" width="18" style="12" customWidth="1"/>
    <col min="8667" max="8667" width="11.42578125" style="12" customWidth="1"/>
    <col min="8668" max="8668" width="22.5703125" style="12" customWidth="1"/>
    <col min="8669" max="8674" width="11.42578125" style="12" customWidth="1"/>
    <col min="8675" max="8902" width="11.42578125" style="12"/>
    <col min="8903" max="8903" width="4.140625" style="12" customWidth="1"/>
    <col min="8904" max="8904" width="15.140625" style="12" customWidth="1"/>
    <col min="8905" max="8905" width="14.85546875" style="12" customWidth="1"/>
    <col min="8906" max="8906" width="25.5703125" style="12" customWidth="1"/>
    <col min="8907" max="8907" width="11.42578125" style="12" customWidth="1"/>
    <col min="8908" max="8908" width="20.28515625" style="12" customWidth="1"/>
    <col min="8909" max="8909" width="18.85546875" style="12" customWidth="1"/>
    <col min="8910" max="8910" width="19.140625" style="12" customWidth="1"/>
    <col min="8911" max="8915" width="11.42578125" style="12" customWidth="1"/>
    <col min="8916" max="8916" width="19.7109375" style="12" customWidth="1"/>
    <col min="8917" max="8917" width="11.42578125" style="12" customWidth="1"/>
    <col min="8918" max="8918" width="20.140625" style="12" customWidth="1"/>
    <col min="8919" max="8919" width="11.42578125" style="12" customWidth="1"/>
    <col min="8920" max="8920" width="20.85546875" style="12" customWidth="1"/>
    <col min="8921" max="8921" width="11.42578125" style="12" customWidth="1"/>
    <col min="8922" max="8922" width="18" style="12" customWidth="1"/>
    <col min="8923" max="8923" width="11.42578125" style="12" customWidth="1"/>
    <col min="8924" max="8924" width="22.5703125" style="12" customWidth="1"/>
    <col min="8925" max="8930" width="11.42578125" style="12" customWidth="1"/>
    <col min="8931" max="9158" width="11.42578125" style="12"/>
    <col min="9159" max="9159" width="4.140625" style="12" customWidth="1"/>
    <col min="9160" max="9160" width="15.140625" style="12" customWidth="1"/>
    <col min="9161" max="9161" width="14.85546875" style="12" customWidth="1"/>
    <col min="9162" max="9162" width="25.5703125" style="12" customWidth="1"/>
    <col min="9163" max="9163" width="11.42578125" style="12" customWidth="1"/>
    <col min="9164" max="9164" width="20.28515625" style="12" customWidth="1"/>
    <col min="9165" max="9165" width="18.85546875" style="12" customWidth="1"/>
    <col min="9166" max="9166" width="19.140625" style="12" customWidth="1"/>
    <col min="9167" max="9171" width="11.42578125" style="12" customWidth="1"/>
    <col min="9172" max="9172" width="19.7109375" style="12" customWidth="1"/>
    <col min="9173" max="9173" width="11.42578125" style="12" customWidth="1"/>
    <col min="9174" max="9174" width="20.140625" style="12" customWidth="1"/>
    <col min="9175" max="9175" width="11.42578125" style="12" customWidth="1"/>
    <col min="9176" max="9176" width="20.85546875" style="12" customWidth="1"/>
    <col min="9177" max="9177" width="11.42578125" style="12" customWidth="1"/>
    <col min="9178" max="9178" width="18" style="12" customWidth="1"/>
    <col min="9179" max="9179" width="11.42578125" style="12" customWidth="1"/>
    <col min="9180" max="9180" width="22.5703125" style="12" customWidth="1"/>
    <col min="9181" max="9186" width="11.42578125" style="12" customWidth="1"/>
    <col min="9187" max="9414" width="11.42578125" style="12"/>
    <col min="9415" max="9415" width="4.140625" style="12" customWidth="1"/>
    <col min="9416" max="9416" width="15.140625" style="12" customWidth="1"/>
    <col min="9417" max="9417" width="14.85546875" style="12" customWidth="1"/>
    <col min="9418" max="9418" width="25.5703125" style="12" customWidth="1"/>
    <col min="9419" max="9419" width="11.42578125" style="12" customWidth="1"/>
    <col min="9420" max="9420" width="20.28515625" style="12" customWidth="1"/>
    <col min="9421" max="9421" width="18.85546875" style="12" customWidth="1"/>
    <col min="9422" max="9422" width="19.140625" style="12" customWidth="1"/>
    <col min="9423" max="9427" width="11.42578125" style="12" customWidth="1"/>
    <col min="9428" max="9428" width="19.7109375" style="12" customWidth="1"/>
    <col min="9429" max="9429" width="11.42578125" style="12" customWidth="1"/>
    <col min="9430" max="9430" width="20.140625" style="12" customWidth="1"/>
    <col min="9431" max="9431" width="11.42578125" style="12" customWidth="1"/>
    <col min="9432" max="9432" width="20.85546875" style="12" customWidth="1"/>
    <col min="9433" max="9433" width="11.42578125" style="12" customWidth="1"/>
    <col min="9434" max="9434" width="18" style="12" customWidth="1"/>
    <col min="9435" max="9435" width="11.42578125" style="12" customWidth="1"/>
    <col min="9436" max="9436" width="22.5703125" style="12" customWidth="1"/>
    <col min="9437" max="9442" width="11.42578125" style="12" customWidth="1"/>
    <col min="9443" max="9670" width="11.42578125" style="12"/>
    <col min="9671" max="9671" width="4.140625" style="12" customWidth="1"/>
    <col min="9672" max="9672" width="15.140625" style="12" customWidth="1"/>
    <col min="9673" max="9673" width="14.85546875" style="12" customWidth="1"/>
    <col min="9674" max="9674" width="25.5703125" style="12" customWidth="1"/>
    <col min="9675" max="9675" width="11.42578125" style="12" customWidth="1"/>
    <col min="9676" max="9676" width="20.28515625" style="12" customWidth="1"/>
    <col min="9677" max="9677" width="18.85546875" style="12" customWidth="1"/>
    <col min="9678" max="9678" width="19.140625" style="12" customWidth="1"/>
    <col min="9679" max="9683" width="11.42578125" style="12" customWidth="1"/>
    <col min="9684" max="9684" width="19.7109375" style="12" customWidth="1"/>
    <col min="9685" max="9685" width="11.42578125" style="12" customWidth="1"/>
    <col min="9686" max="9686" width="20.140625" style="12" customWidth="1"/>
    <col min="9687" max="9687" width="11.42578125" style="12" customWidth="1"/>
    <col min="9688" max="9688" width="20.85546875" style="12" customWidth="1"/>
    <col min="9689" max="9689" width="11.42578125" style="12" customWidth="1"/>
    <col min="9690" max="9690" width="18" style="12" customWidth="1"/>
    <col min="9691" max="9691" width="11.42578125" style="12" customWidth="1"/>
    <col min="9692" max="9692" width="22.5703125" style="12" customWidth="1"/>
    <col min="9693" max="9698" width="11.42578125" style="12" customWidth="1"/>
    <col min="9699" max="9926" width="11.42578125" style="12"/>
    <col min="9927" max="9927" width="4.140625" style="12" customWidth="1"/>
    <col min="9928" max="9928" width="15.140625" style="12" customWidth="1"/>
    <col min="9929" max="9929" width="14.85546875" style="12" customWidth="1"/>
    <col min="9930" max="9930" width="25.5703125" style="12" customWidth="1"/>
    <col min="9931" max="9931" width="11.42578125" style="12" customWidth="1"/>
    <col min="9932" max="9932" width="20.28515625" style="12" customWidth="1"/>
    <col min="9933" max="9933" width="18.85546875" style="12" customWidth="1"/>
    <col min="9934" max="9934" width="19.140625" style="12" customWidth="1"/>
    <col min="9935" max="9939" width="11.42578125" style="12" customWidth="1"/>
    <col min="9940" max="9940" width="19.7109375" style="12" customWidth="1"/>
    <col min="9941" max="9941" width="11.42578125" style="12" customWidth="1"/>
    <col min="9942" max="9942" width="20.140625" style="12" customWidth="1"/>
    <col min="9943" max="9943" width="11.42578125" style="12" customWidth="1"/>
    <col min="9944" max="9944" width="20.85546875" style="12" customWidth="1"/>
    <col min="9945" max="9945" width="11.42578125" style="12" customWidth="1"/>
    <col min="9946" max="9946" width="18" style="12" customWidth="1"/>
    <col min="9947" max="9947" width="11.42578125" style="12" customWidth="1"/>
    <col min="9948" max="9948" width="22.5703125" style="12" customWidth="1"/>
    <col min="9949" max="9954" width="11.42578125" style="12" customWidth="1"/>
    <col min="9955" max="10182" width="11.42578125" style="12"/>
    <col min="10183" max="10183" width="4.140625" style="12" customWidth="1"/>
    <col min="10184" max="10184" width="15.140625" style="12" customWidth="1"/>
    <col min="10185" max="10185" width="14.85546875" style="12" customWidth="1"/>
    <col min="10186" max="10186" width="25.5703125" style="12" customWidth="1"/>
    <col min="10187" max="10187" width="11.42578125" style="12" customWidth="1"/>
    <col min="10188" max="10188" width="20.28515625" style="12" customWidth="1"/>
    <col min="10189" max="10189" width="18.85546875" style="12" customWidth="1"/>
    <col min="10190" max="10190" width="19.140625" style="12" customWidth="1"/>
    <col min="10191" max="10195" width="11.42578125" style="12" customWidth="1"/>
    <col min="10196" max="10196" width="19.7109375" style="12" customWidth="1"/>
    <col min="10197" max="10197" width="11.42578125" style="12" customWidth="1"/>
    <col min="10198" max="10198" width="20.140625" style="12" customWidth="1"/>
    <col min="10199" max="10199" width="11.42578125" style="12" customWidth="1"/>
    <col min="10200" max="10200" width="20.85546875" style="12" customWidth="1"/>
    <col min="10201" max="10201" width="11.42578125" style="12" customWidth="1"/>
    <col min="10202" max="10202" width="18" style="12" customWidth="1"/>
    <col min="10203" max="10203" width="11.42578125" style="12" customWidth="1"/>
    <col min="10204" max="10204" width="22.5703125" style="12" customWidth="1"/>
    <col min="10205" max="10210" width="11.42578125" style="12" customWidth="1"/>
    <col min="10211" max="10438" width="11.42578125" style="12"/>
    <col min="10439" max="10439" width="4.140625" style="12" customWidth="1"/>
    <col min="10440" max="10440" width="15.140625" style="12" customWidth="1"/>
    <col min="10441" max="10441" width="14.85546875" style="12" customWidth="1"/>
    <col min="10442" max="10442" width="25.5703125" style="12" customWidth="1"/>
    <col min="10443" max="10443" width="11.42578125" style="12" customWidth="1"/>
    <col min="10444" max="10444" width="20.28515625" style="12" customWidth="1"/>
    <col min="10445" max="10445" width="18.85546875" style="12" customWidth="1"/>
    <col min="10446" max="10446" width="19.140625" style="12" customWidth="1"/>
    <col min="10447" max="10451" width="11.42578125" style="12" customWidth="1"/>
    <col min="10452" max="10452" width="19.7109375" style="12" customWidth="1"/>
    <col min="10453" max="10453" width="11.42578125" style="12" customWidth="1"/>
    <col min="10454" max="10454" width="20.140625" style="12" customWidth="1"/>
    <col min="10455" max="10455" width="11.42578125" style="12" customWidth="1"/>
    <col min="10456" max="10456" width="20.85546875" style="12" customWidth="1"/>
    <col min="10457" max="10457" width="11.42578125" style="12" customWidth="1"/>
    <col min="10458" max="10458" width="18" style="12" customWidth="1"/>
    <col min="10459" max="10459" width="11.42578125" style="12" customWidth="1"/>
    <col min="10460" max="10460" width="22.5703125" style="12" customWidth="1"/>
    <col min="10461" max="10466" width="11.42578125" style="12" customWidth="1"/>
    <col min="10467" max="10694" width="11.42578125" style="12"/>
    <col min="10695" max="10695" width="4.140625" style="12" customWidth="1"/>
    <col min="10696" max="10696" width="15.140625" style="12" customWidth="1"/>
    <col min="10697" max="10697" width="14.85546875" style="12" customWidth="1"/>
    <col min="10698" max="10698" width="25.5703125" style="12" customWidth="1"/>
    <col min="10699" max="10699" width="11.42578125" style="12" customWidth="1"/>
    <col min="10700" max="10700" width="20.28515625" style="12" customWidth="1"/>
    <col min="10701" max="10701" width="18.85546875" style="12" customWidth="1"/>
    <col min="10702" max="10702" width="19.140625" style="12" customWidth="1"/>
    <col min="10703" max="10707" width="11.42578125" style="12" customWidth="1"/>
    <col min="10708" max="10708" width="19.7109375" style="12" customWidth="1"/>
    <col min="10709" max="10709" width="11.42578125" style="12" customWidth="1"/>
    <col min="10710" max="10710" width="20.140625" style="12" customWidth="1"/>
    <col min="10711" max="10711" width="11.42578125" style="12" customWidth="1"/>
    <col min="10712" max="10712" width="20.85546875" style="12" customWidth="1"/>
    <col min="10713" max="10713" width="11.42578125" style="12" customWidth="1"/>
    <col min="10714" max="10714" width="18" style="12" customWidth="1"/>
    <col min="10715" max="10715" width="11.42578125" style="12" customWidth="1"/>
    <col min="10716" max="10716" width="22.5703125" style="12" customWidth="1"/>
    <col min="10717" max="10722" width="11.42578125" style="12" customWidth="1"/>
    <col min="10723" max="10950" width="11.42578125" style="12"/>
    <col min="10951" max="10951" width="4.140625" style="12" customWidth="1"/>
    <col min="10952" max="10952" width="15.140625" style="12" customWidth="1"/>
    <col min="10953" max="10953" width="14.85546875" style="12" customWidth="1"/>
    <col min="10954" max="10954" width="25.5703125" style="12" customWidth="1"/>
    <col min="10955" max="10955" width="11.42578125" style="12" customWidth="1"/>
    <col min="10956" max="10956" width="20.28515625" style="12" customWidth="1"/>
    <col min="10957" max="10957" width="18.85546875" style="12" customWidth="1"/>
    <col min="10958" max="10958" width="19.140625" style="12" customWidth="1"/>
    <col min="10959" max="10963" width="11.42578125" style="12" customWidth="1"/>
    <col min="10964" max="10964" width="19.7109375" style="12" customWidth="1"/>
    <col min="10965" max="10965" width="11.42578125" style="12" customWidth="1"/>
    <col min="10966" max="10966" width="20.140625" style="12" customWidth="1"/>
    <col min="10967" max="10967" width="11.42578125" style="12" customWidth="1"/>
    <col min="10968" max="10968" width="20.85546875" style="12" customWidth="1"/>
    <col min="10969" max="10969" width="11.42578125" style="12" customWidth="1"/>
    <col min="10970" max="10970" width="18" style="12" customWidth="1"/>
    <col min="10971" max="10971" width="11.42578125" style="12" customWidth="1"/>
    <col min="10972" max="10972" width="22.5703125" style="12" customWidth="1"/>
    <col min="10973" max="10978" width="11.42578125" style="12" customWidth="1"/>
    <col min="10979" max="11206" width="11.42578125" style="12"/>
    <col min="11207" max="11207" width="4.140625" style="12" customWidth="1"/>
    <col min="11208" max="11208" width="15.140625" style="12" customWidth="1"/>
    <col min="11209" max="11209" width="14.85546875" style="12" customWidth="1"/>
    <col min="11210" max="11210" width="25.5703125" style="12" customWidth="1"/>
    <col min="11211" max="11211" width="11.42578125" style="12" customWidth="1"/>
    <col min="11212" max="11212" width="20.28515625" style="12" customWidth="1"/>
    <col min="11213" max="11213" width="18.85546875" style="12" customWidth="1"/>
    <col min="11214" max="11214" width="19.140625" style="12" customWidth="1"/>
    <col min="11215" max="11219" width="11.42578125" style="12" customWidth="1"/>
    <col min="11220" max="11220" width="19.7109375" style="12" customWidth="1"/>
    <col min="11221" max="11221" width="11.42578125" style="12" customWidth="1"/>
    <col min="11222" max="11222" width="20.140625" style="12" customWidth="1"/>
    <col min="11223" max="11223" width="11.42578125" style="12" customWidth="1"/>
    <col min="11224" max="11224" width="20.85546875" style="12" customWidth="1"/>
    <col min="11225" max="11225" width="11.42578125" style="12" customWidth="1"/>
    <col min="11226" max="11226" width="18" style="12" customWidth="1"/>
    <col min="11227" max="11227" width="11.42578125" style="12" customWidth="1"/>
    <col min="11228" max="11228" width="22.5703125" style="12" customWidth="1"/>
    <col min="11229" max="11234" width="11.42578125" style="12" customWidth="1"/>
    <col min="11235" max="11462" width="11.42578125" style="12"/>
    <col min="11463" max="11463" width="4.140625" style="12" customWidth="1"/>
    <col min="11464" max="11464" width="15.140625" style="12" customWidth="1"/>
    <col min="11465" max="11465" width="14.85546875" style="12" customWidth="1"/>
    <col min="11466" max="11466" width="25.5703125" style="12" customWidth="1"/>
    <col min="11467" max="11467" width="11.42578125" style="12" customWidth="1"/>
    <col min="11468" max="11468" width="20.28515625" style="12" customWidth="1"/>
    <col min="11469" max="11469" width="18.85546875" style="12" customWidth="1"/>
    <col min="11470" max="11470" width="19.140625" style="12" customWidth="1"/>
    <col min="11471" max="11475" width="11.42578125" style="12" customWidth="1"/>
    <col min="11476" max="11476" width="19.7109375" style="12" customWidth="1"/>
    <col min="11477" max="11477" width="11.42578125" style="12" customWidth="1"/>
    <col min="11478" max="11478" width="20.140625" style="12" customWidth="1"/>
    <col min="11479" max="11479" width="11.42578125" style="12" customWidth="1"/>
    <col min="11480" max="11480" width="20.85546875" style="12" customWidth="1"/>
    <col min="11481" max="11481" width="11.42578125" style="12" customWidth="1"/>
    <col min="11482" max="11482" width="18" style="12" customWidth="1"/>
    <col min="11483" max="11483" width="11.42578125" style="12" customWidth="1"/>
    <col min="11484" max="11484" width="22.5703125" style="12" customWidth="1"/>
    <col min="11485" max="11490" width="11.42578125" style="12" customWidth="1"/>
    <col min="11491" max="11718" width="11.42578125" style="12"/>
    <col min="11719" max="11719" width="4.140625" style="12" customWidth="1"/>
    <col min="11720" max="11720" width="15.140625" style="12" customWidth="1"/>
    <col min="11721" max="11721" width="14.85546875" style="12" customWidth="1"/>
    <col min="11722" max="11722" width="25.5703125" style="12" customWidth="1"/>
    <col min="11723" max="11723" width="11.42578125" style="12" customWidth="1"/>
    <col min="11724" max="11724" width="20.28515625" style="12" customWidth="1"/>
    <col min="11725" max="11725" width="18.85546875" style="12" customWidth="1"/>
    <col min="11726" max="11726" width="19.140625" style="12" customWidth="1"/>
    <col min="11727" max="11731" width="11.42578125" style="12" customWidth="1"/>
    <col min="11732" max="11732" width="19.7109375" style="12" customWidth="1"/>
    <col min="11733" max="11733" width="11.42578125" style="12" customWidth="1"/>
    <col min="11734" max="11734" width="20.140625" style="12" customWidth="1"/>
    <col min="11735" max="11735" width="11.42578125" style="12" customWidth="1"/>
    <col min="11736" max="11736" width="20.85546875" style="12" customWidth="1"/>
    <col min="11737" max="11737" width="11.42578125" style="12" customWidth="1"/>
    <col min="11738" max="11738" width="18" style="12" customWidth="1"/>
    <col min="11739" max="11739" width="11.42578125" style="12" customWidth="1"/>
    <col min="11740" max="11740" width="22.5703125" style="12" customWidth="1"/>
    <col min="11741" max="11746" width="11.42578125" style="12" customWidth="1"/>
    <col min="11747" max="11974" width="11.42578125" style="12"/>
    <col min="11975" max="11975" width="4.140625" style="12" customWidth="1"/>
    <col min="11976" max="11976" width="15.140625" style="12" customWidth="1"/>
    <col min="11977" max="11977" width="14.85546875" style="12" customWidth="1"/>
    <col min="11978" max="11978" width="25.5703125" style="12" customWidth="1"/>
    <col min="11979" max="11979" width="11.42578125" style="12" customWidth="1"/>
    <col min="11980" max="11980" width="20.28515625" style="12" customWidth="1"/>
    <col min="11981" max="11981" width="18.85546875" style="12" customWidth="1"/>
    <col min="11982" max="11982" width="19.140625" style="12" customWidth="1"/>
    <col min="11983" max="11987" width="11.42578125" style="12" customWidth="1"/>
    <col min="11988" max="11988" width="19.7109375" style="12" customWidth="1"/>
    <col min="11989" max="11989" width="11.42578125" style="12" customWidth="1"/>
    <col min="11990" max="11990" width="20.140625" style="12" customWidth="1"/>
    <col min="11991" max="11991" width="11.42578125" style="12" customWidth="1"/>
    <col min="11992" max="11992" width="20.85546875" style="12" customWidth="1"/>
    <col min="11993" max="11993" width="11.42578125" style="12" customWidth="1"/>
    <col min="11994" max="11994" width="18" style="12" customWidth="1"/>
    <col min="11995" max="11995" width="11.42578125" style="12" customWidth="1"/>
    <col min="11996" max="11996" width="22.5703125" style="12" customWidth="1"/>
    <col min="11997" max="12002" width="11.42578125" style="12" customWidth="1"/>
    <col min="12003" max="12230" width="11.42578125" style="12"/>
    <col min="12231" max="12231" width="4.140625" style="12" customWidth="1"/>
    <col min="12232" max="12232" width="15.140625" style="12" customWidth="1"/>
    <col min="12233" max="12233" width="14.85546875" style="12" customWidth="1"/>
    <col min="12234" max="12234" width="25.5703125" style="12" customWidth="1"/>
    <col min="12235" max="12235" width="11.42578125" style="12" customWidth="1"/>
    <col min="12236" max="12236" width="20.28515625" style="12" customWidth="1"/>
    <col min="12237" max="12237" width="18.85546875" style="12" customWidth="1"/>
    <col min="12238" max="12238" width="19.140625" style="12" customWidth="1"/>
    <col min="12239" max="12243" width="11.42578125" style="12" customWidth="1"/>
    <col min="12244" max="12244" width="19.7109375" style="12" customWidth="1"/>
    <col min="12245" max="12245" width="11.42578125" style="12" customWidth="1"/>
    <col min="12246" max="12246" width="20.140625" style="12" customWidth="1"/>
    <col min="12247" max="12247" width="11.42578125" style="12" customWidth="1"/>
    <col min="12248" max="12248" width="20.85546875" style="12" customWidth="1"/>
    <col min="12249" max="12249" width="11.42578125" style="12" customWidth="1"/>
    <col min="12250" max="12250" width="18" style="12" customWidth="1"/>
    <col min="12251" max="12251" width="11.42578125" style="12" customWidth="1"/>
    <col min="12252" max="12252" width="22.5703125" style="12" customWidth="1"/>
    <col min="12253" max="12258" width="11.42578125" style="12" customWidth="1"/>
    <col min="12259" max="12486" width="11.42578125" style="12"/>
    <col min="12487" max="12487" width="4.140625" style="12" customWidth="1"/>
    <col min="12488" max="12488" width="15.140625" style="12" customWidth="1"/>
    <col min="12489" max="12489" width="14.85546875" style="12" customWidth="1"/>
    <col min="12490" max="12490" width="25.5703125" style="12" customWidth="1"/>
    <col min="12491" max="12491" width="11.42578125" style="12" customWidth="1"/>
    <col min="12492" max="12492" width="20.28515625" style="12" customWidth="1"/>
    <col min="12493" max="12493" width="18.85546875" style="12" customWidth="1"/>
    <col min="12494" max="12494" width="19.140625" style="12" customWidth="1"/>
    <col min="12495" max="12499" width="11.42578125" style="12" customWidth="1"/>
    <col min="12500" max="12500" width="19.7109375" style="12" customWidth="1"/>
    <col min="12501" max="12501" width="11.42578125" style="12" customWidth="1"/>
    <col min="12502" max="12502" width="20.140625" style="12" customWidth="1"/>
    <col min="12503" max="12503" width="11.42578125" style="12" customWidth="1"/>
    <col min="12504" max="12504" width="20.85546875" style="12" customWidth="1"/>
    <col min="12505" max="12505" width="11.42578125" style="12" customWidth="1"/>
    <col min="12506" max="12506" width="18" style="12" customWidth="1"/>
    <col min="12507" max="12507" width="11.42578125" style="12" customWidth="1"/>
    <col min="12508" max="12508" width="22.5703125" style="12" customWidth="1"/>
    <col min="12509" max="12514" width="11.42578125" style="12" customWidth="1"/>
    <col min="12515" max="12742" width="11.42578125" style="12"/>
    <col min="12743" max="12743" width="4.140625" style="12" customWidth="1"/>
    <col min="12744" max="12744" width="15.140625" style="12" customWidth="1"/>
    <col min="12745" max="12745" width="14.85546875" style="12" customWidth="1"/>
    <col min="12746" max="12746" width="25.5703125" style="12" customWidth="1"/>
    <col min="12747" max="12747" width="11.42578125" style="12" customWidth="1"/>
    <col min="12748" max="12748" width="20.28515625" style="12" customWidth="1"/>
    <col min="12749" max="12749" width="18.85546875" style="12" customWidth="1"/>
    <col min="12750" max="12750" width="19.140625" style="12" customWidth="1"/>
    <col min="12751" max="12755" width="11.42578125" style="12" customWidth="1"/>
    <col min="12756" max="12756" width="19.7109375" style="12" customWidth="1"/>
    <col min="12757" max="12757" width="11.42578125" style="12" customWidth="1"/>
    <col min="12758" max="12758" width="20.140625" style="12" customWidth="1"/>
    <col min="12759" max="12759" width="11.42578125" style="12" customWidth="1"/>
    <col min="12760" max="12760" width="20.85546875" style="12" customWidth="1"/>
    <col min="12761" max="12761" width="11.42578125" style="12" customWidth="1"/>
    <col min="12762" max="12762" width="18" style="12" customWidth="1"/>
    <col min="12763" max="12763" width="11.42578125" style="12" customWidth="1"/>
    <col min="12764" max="12764" width="22.5703125" style="12" customWidth="1"/>
    <col min="12765" max="12770" width="11.42578125" style="12" customWidth="1"/>
    <col min="12771" max="12998" width="11.42578125" style="12"/>
    <col min="12999" max="12999" width="4.140625" style="12" customWidth="1"/>
    <col min="13000" max="13000" width="15.140625" style="12" customWidth="1"/>
    <col min="13001" max="13001" width="14.85546875" style="12" customWidth="1"/>
    <col min="13002" max="13002" width="25.5703125" style="12" customWidth="1"/>
    <col min="13003" max="13003" width="11.42578125" style="12" customWidth="1"/>
    <col min="13004" max="13004" width="20.28515625" style="12" customWidth="1"/>
    <col min="13005" max="13005" width="18.85546875" style="12" customWidth="1"/>
    <col min="13006" max="13006" width="19.140625" style="12" customWidth="1"/>
    <col min="13007" max="13011" width="11.42578125" style="12" customWidth="1"/>
    <col min="13012" max="13012" width="19.7109375" style="12" customWidth="1"/>
    <col min="13013" max="13013" width="11.42578125" style="12" customWidth="1"/>
    <col min="13014" max="13014" width="20.140625" style="12" customWidth="1"/>
    <col min="13015" max="13015" width="11.42578125" style="12" customWidth="1"/>
    <col min="13016" max="13016" width="20.85546875" style="12" customWidth="1"/>
    <col min="13017" max="13017" width="11.42578125" style="12" customWidth="1"/>
    <col min="13018" max="13018" width="18" style="12" customWidth="1"/>
    <col min="13019" max="13019" width="11.42578125" style="12" customWidth="1"/>
    <col min="13020" max="13020" width="22.5703125" style="12" customWidth="1"/>
    <col min="13021" max="13026" width="11.42578125" style="12" customWidth="1"/>
    <col min="13027" max="13254" width="11.42578125" style="12"/>
    <col min="13255" max="13255" width="4.140625" style="12" customWidth="1"/>
    <col min="13256" max="13256" width="15.140625" style="12" customWidth="1"/>
    <col min="13257" max="13257" width="14.85546875" style="12" customWidth="1"/>
    <col min="13258" max="13258" width="25.5703125" style="12" customWidth="1"/>
    <col min="13259" max="13259" width="11.42578125" style="12" customWidth="1"/>
    <col min="13260" max="13260" width="20.28515625" style="12" customWidth="1"/>
    <col min="13261" max="13261" width="18.85546875" style="12" customWidth="1"/>
    <col min="13262" max="13262" width="19.140625" style="12" customWidth="1"/>
    <col min="13263" max="13267" width="11.42578125" style="12" customWidth="1"/>
    <col min="13268" max="13268" width="19.7109375" style="12" customWidth="1"/>
    <col min="13269" max="13269" width="11.42578125" style="12" customWidth="1"/>
    <col min="13270" max="13270" width="20.140625" style="12" customWidth="1"/>
    <col min="13271" max="13271" width="11.42578125" style="12" customWidth="1"/>
    <col min="13272" max="13272" width="20.85546875" style="12" customWidth="1"/>
    <col min="13273" max="13273" width="11.42578125" style="12" customWidth="1"/>
    <col min="13274" max="13274" width="18" style="12" customWidth="1"/>
    <col min="13275" max="13275" width="11.42578125" style="12" customWidth="1"/>
    <col min="13276" max="13276" width="22.5703125" style="12" customWidth="1"/>
    <col min="13277" max="13282" width="11.42578125" style="12" customWidth="1"/>
    <col min="13283" max="13510" width="11.42578125" style="12"/>
    <col min="13511" max="13511" width="4.140625" style="12" customWidth="1"/>
    <col min="13512" max="13512" width="15.140625" style="12" customWidth="1"/>
    <col min="13513" max="13513" width="14.85546875" style="12" customWidth="1"/>
    <col min="13514" max="13514" width="25.5703125" style="12" customWidth="1"/>
    <col min="13515" max="13515" width="11.42578125" style="12" customWidth="1"/>
    <col min="13516" max="13516" width="20.28515625" style="12" customWidth="1"/>
    <col min="13517" max="13517" width="18.85546875" style="12" customWidth="1"/>
    <col min="13518" max="13518" width="19.140625" style="12" customWidth="1"/>
    <col min="13519" max="13523" width="11.42578125" style="12" customWidth="1"/>
    <col min="13524" max="13524" width="19.7109375" style="12" customWidth="1"/>
    <col min="13525" max="13525" width="11.42578125" style="12" customWidth="1"/>
    <col min="13526" max="13526" width="20.140625" style="12" customWidth="1"/>
    <col min="13527" max="13527" width="11.42578125" style="12" customWidth="1"/>
    <col min="13528" max="13528" width="20.85546875" style="12" customWidth="1"/>
    <col min="13529" max="13529" width="11.42578125" style="12" customWidth="1"/>
    <col min="13530" max="13530" width="18" style="12" customWidth="1"/>
    <col min="13531" max="13531" width="11.42578125" style="12" customWidth="1"/>
    <col min="13532" max="13532" width="22.5703125" style="12" customWidth="1"/>
    <col min="13533" max="13538" width="11.42578125" style="12" customWidth="1"/>
    <col min="13539" max="13766" width="11.42578125" style="12"/>
    <col min="13767" max="13767" width="4.140625" style="12" customWidth="1"/>
    <col min="13768" max="13768" width="15.140625" style="12" customWidth="1"/>
    <col min="13769" max="13769" width="14.85546875" style="12" customWidth="1"/>
    <col min="13770" max="13770" width="25.5703125" style="12" customWidth="1"/>
    <col min="13771" max="13771" width="11.42578125" style="12" customWidth="1"/>
    <col min="13772" max="13772" width="20.28515625" style="12" customWidth="1"/>
    <col min="13773" max="13773" width="18.85546875" style="12" customWidth="1"/>
    <col min="13774" max="13774" width="19.140625" style="12" customWidth="1"/>
    <col min="13775" max="13779" width="11.42578125" style="12" customWidth="1"/>
    <col min="13780" max="13780" width="19.7109375" style="12" customWidth="1"/>
    <col min="13781" max="13781" width="11.42578125" style="12" customWidth="1"/>
    <col min="13782" max="13782" width="20.140625" style="12" customWidth="1"/>
    <col min="13783" max="13783" width="11.42578125" style="12" customWidth="1"/>
    <col min="13784" max="13784" width="20.85546875" style="12" customWidth="1"/>
    <col min="13785" max="13785" width="11.42578125" style="12" customWidth="1"/>
    <col min="13786" max="13786" width="18" style="12" customWidth="1"/>
    <col min="13787" max="13787" width="11.42578125" style="12" customWidth="1"/>
    <col min="13788" max="13788" width="22.5703125" style="12" customWidth="1"/>
    <col min="13789" max="13794" width="11.42578125" style="12" customWidth="1"/>
    <col min="13795" max="14022" width="11.42578125" style="12"/>
    <col min="14023" max="14023" width="4.140625" style="12" customWidth="1"/>
    <col min="14024" max="14024" width="15.140625" style="12" customWidth="1"/>
    <col min="14025" max="14025" width="14.85546875" style="12" customWidth="1"/>
    <col min="14026" max="14026" width="25.5703125" style="12" customWidth="1"/>
    <col min="14027" max="14027" width="11.42578125" style="12" customWidth="1"/>
    <col min="14028" max="14028" width="20.28515625" style="12" customWidth="1"/>
    <col min="14029" max="14029" width="18.85546875" style="12" customWidth="1"/>
    <col min="14030" max="14030" width="19.140625" style="12" customWidth="1"/>
    <col min="14031" max="14035" width="11.42578125" style="12" customWidth="1"/>
    <col min="14036" max="14036" width="19.7109375" style="12" customWidth="1"/>
    <col min="14037" max="14037" width="11.42578125" style="12" customWidth="1"/>
    <col min="14038" max="14038" width="20.140625" style="12" customWidth="1"/>
    <col min="14039" max="14039" width="11.42578125" style="12" customWidth="1"/>
    <col min="14040" max="14040" width="20.85546875" style="12" customWidth="1"/>
    <col min="14041" max="14041" width="11.42578125" style="12" customWidth="1"/>
    <col min="14042" max="14042" width="18" style="12" customWidth="1"/>
    <col min="14043" max="14043" width="11.42578125" style="12" customWidth="1"/>
    <col min="14044" max="14044" width="22.5703125" style="12" customWidth="1"/>
    <col min="14045" max="14050" width="11.42578125" style="12" customWidth="1"/>
    <col min="14051" max="14278" width="11.42578125" style="12"/>
    <col min="14279" max="14279" width="4.140625" style="12" customWidth="1"/>
    <col min="14280" max="14280" width="15.140625" style="12" customWidth="1"/>
    <col min="14281" max="14281" width="14.85546875" style="12" customWidth="1"/>
    <col min="14282" max="14282" width="25.5703125" style="12" customWidth="1"/>
    <col min="14283" max="14283" width="11.42578125" style="12" customWidth="1"/>
    <col min="14284" max="14284" width="20.28515625" style="12" customWidth="1"/>
    <col min="14285" max="14285" width="18.85546875" style="12" customWidth="1"/>
    <col min="14286" max="14286" width="19.140625" style="12" customWidth="1"/>
    <col min="14287" max="14291" width="11.42578125" style="12" customWidth="1"/>
    <col min="14292" max="14292" width="19.7109375" style="12" customWidth="1"/>
    <col min="14293" max="14293" width="11.42578125" style="12" customWidth="1"/>
    <col min="14294" max="14294" width="20.140625" style="12" customWidth="1"/>
    <col min="14295" max="14295" width="11.42578125" style="12" customWidth="1"/>
    <col min="14296" max="14296" width="20.85546875" style="12" customWidth="1"/>
    <col min="14297" max="14297" width="11.42578125" style="12" customWidth="1"/>
    <col min="14298" max="14298" width="18" style="12" customWidth="1"/>
    <col min="14299" max="14299" width="11.42578125" style="12" customWidth="1"/>
    <col min="14300" max="14300" width="22.5703125" style="12" customWidth="1"/>
    <col min="14301" max="14306" width="11.42578125" style="12" customWidth="1"/>
    <col min="14307" max="14534" width="11.42578125" style="12"/>
    <col min="14535" max="14535" width="4.140625" style="12" customWidth="1"/>
    <col min="14536" max="14536" width="15.140625" style="12" customWidth="1"/>
    <col min="14537" max="14537" width="14.85546875" style="12" customWidth="1"/>
    <col min="14538" max="14538" width="25.5703125" style="12" customWidth="1"/>
    <col min="14539" max="14539" width="11.42578125" style="12" customWidth="1"/>
    <col min="14540" max="14540" width="20.28515625" style="12" customWidth="1"/>
    <col min="14541" max="14541" width="18.85546875" style="12" customWidth="1"/>
    <col min="14542" max="14542" width="19.140625" style="12" customWidth="1"/>
    <col min="14543" max="14547" width="11.42578125" style="12" customWidth="1"/>
    <col min="14548" max="14548" width="19.7109375" style="12" customWidth="1"/>
    <col min="14549" max="14549" width="11.42578125" style="12" customWidth="1"/>
    <col min="14550" max="14550" width="20.140625" style="12" customWidth="1"/>
    <col min="14551" max="14551" width="11.42578125" style="12" customWidth="1"/>
    <col min="14552" max="14552" width="20.85546875" style="12" customWidth="1"/>
    <col min="14553" max="14553" width="11.42578125" style="12" customWidth="1"/>
    <col min="14554" max="14554" width="18" style="12" customWidth="1"/>
    <col min="14555" max="14555" width="11.42578125" style="12" customWidth="1"/>
    <col min="14556" max="14556" width="22.5703125" style="12" customWidth="1"/>
    <col min="14557" max="14562" width="11.42578125" style="12" customWidth="1"/>
    <col min="14563" max="14790" width="11.42578125" style="12"/>
    <col min="14791" max="14791" width="4.140625" style="12" customWidth="1"/>
    <col min="14792" max="14792" width="15.140625" style="12" customWidth="1"/>
    <col min="14793" max="14793" width="14.85546875" style="12" customWidth="1"/>
    <col min="14794" max="14794" width="25.5703125" style="12" customWidth="1"/>
    <col min="14795" max="14795" width="11.42578125" style="12" customWidth="1"/>
    <col min="14796" max="14796" width="20.28515625" style="12" customWidth="1"/>
    <col min="14797" max="14797" width="18.85546875" style="12" customWidth="1"/>
    <col min="14798" max="14798" width="19.140625" style="12" customWidth="1"/>
    <col min="14799" max="14803" width="11.42578125" style="12" customWidth="1"/>
    <col min="14804" max="14804" width="19.7109375" style="12" customWidth="1"/>
    <col min="14805" max="14805" width="11.42578125" style="12" customWidth="1"/>
    <col min="14806" max="14806" width="20.140625" style="12" customWidth="1"/>
    <col min="14807" max="14807" width="11.42578125" style="12" customWidth="1"/>
    <col min="14808" max="14808" width="20.85546875" style="12" customWidth="1"/>
    <col min="14809" max="14809" width="11.42578125" style="12" customWidth="1"/>
    <col min="14810" max="14810" width="18" style="12" customWidth="1"/>
    <col min="14811" max="14811" width="11.42578125" style="12" customWidth="1"/>
    <col min="14812" max="14812" width="22.5703125" style="12" customWidth="1"/>
    <col min="14813" max="14818" width="11.42578125" style="12" customWidth="1"/>
    <col min="14819" max="15046" width="11.42578125" style="12"/>
    <col min="15047" max="15047" width="4.140625" style="12" customWidth="1"/>
    <col min="15048" max="15048" width="15.140625" style="12" customWidth="1"/>
    <col min="15049" max="15049" width="14.85546875" style="12" customWidth="1"/>
    <col min="15050" max="15050" width="25.5703125" style="12" customWidth="1"/>
    <col min="15051" max="15051" width="11.42578125" style="12" customWidth="1"/>
    <col min="15052" max="15052" width="20.28515625" style="12" customWidth="1"/>
    <col min="15053" max="15053" width="18.85546875" style="12" customWidth="1"/>
    <col min="15054" max="15054" width="19.140625" style="12" customWidth="1"/>
    <col min="15055" max="15059" width="11.42578125" style="12" customWidth="1"/>
    <col min="15060" max="15060" width="19.7109375" style="12" customWidth="1"/>
    <col min="15061" max="15061" width="11.42578125" style="12" customWidth="1"/>
    <col min="15062" max="15062" width="20.140625" style="12" customWidth="1"/>
    <col min="15063" max="15063" width="11.42578125" style="12" customWidth="1"/>
    <col min="15064" max="15064" width="20.85546875" style="12" customWidth="1"/>
    <col min="15065" max="15065" width="11.42578125" style="12" customWidth="1"/>
    <col min="15066" max="15066" width="18" style="12" customWidth="1"/>
    <col min="15067" max="15067" width="11.42578125" style="12" customWidth="1"/>
    <col min="15068" max="15068" width="22.5703125" style="12" customWidth="1"/>
    <col min="15069" max="15074" width="11.42578125" style="12" customWidth="1"/>
    <col min="15075" max="15302" width="11.42578125" style="12"/>
    <col min="15303" max="15303" width="4.140625" style="12" customWidth="1"/>
    <col min="15304" max="15304" width="15.140625" style="12" customWidth="1"/>
    <col min="15305" max="15305" width="14.85546875" style="12" customWidth="1"/>
    <col min="15306" max="15306" width="25.5703125" style="12" customWidth="1"/>
    <col min="15307" max="15307" width="11.42578125" style="12" customWidth="1"/>
    <col min="15308" max="15308" width="20.28515625" style="12" customWidth="1"/>
    <col min="15309" max="15309" width="18.85546875" style="12" customWidth="1"/>
    <col min="15310" max="15310" width="19.140625" style="12" customWidth="1"/>
    <col min="15311" max="15315" width="11.42578125" style="12" customWidth="1"/>
    <col min="15316" max="15316" width="19.7109375" style="12" customWidth="1"/>
    <col min="15317" max="15317" width="11.42578125" style="12" customWidth="1"/>
    <col min="15318" max="15318" width="20.140625" style="12" customWidth="1"/>
    <col min="15319" max="15319" width="11.42578125" style="12" customWidth="1"/>
    <col min="15320" max="15320" width="20.85546875" style="12" customWidth="1"/>
    <col min="15321" max="15321" width="11.42578125" style="12" customWidth="1"/>
    <col min="15322" max="15322" width="18" style="12" customWidth="1"/>
    <col min="15323" max="15323" width="11.42578125" style="12" customWidth="1"/>
    <col min="15324" max="15324" width="22.5703125" style="12" customWidth="1"/>
    <col min="15325" max="15330" width="11.42578125" style="12" customWidth="1"/>
    <col min="15331" max="15558" width="11.42578125" style="12"/>
    <col min="15559" max="15559" width="4.140625" style="12" customWidth="1"/>
    <col min="15560" max="15560" width="15.140625" style="12" customWidth="1"/>
    <col min="15561" max="15561" width="14.85546875" style="12" customWidth="1"/>
    <col min="15562" max="15562" width="25.5703125" style="12" customWidth="1"/>
    <col min="15563" max="15563" width="11.42578125" style="12" customWidth="1"/>
    <col min="15564" max="15564" width="20.28515625" style="12" customWidth="1"/>
    <col min="15565" max="15565" width="18.85546875" style="12" customWidth="1"/>
    <col min="15566" max="15566" width="19.140625" style="12" customWidth="1"/>
    <col min="15567" max="15571" width="11.42578125" style="12" customWidth="1"/>
    <col min="15572" max="15572" width="19.7109375" style="12" customWidth="1"/>
    <col min="15573" max="15573" width="11.42578125" style="12" customWidth="1"/>
    <col min="15574" max="15574" width="20.140625" style="12" customWidth="1"/>
    <col min="15575" max="15575" width="11.42578125" style="12" customWidth="1"/>
    <col min="15576" max="15576" width="20.85546875" style="12" customWidth="1"/>
    <col min="15577" max="15577" width="11.42578125" style="12" customWidth="1"/>
    <col min="15578" max="15578" width="18" style="12" customWidth="1"/>
    <col min="15579" max="15579" width="11.42578125" style="12" customWidth="1"/>
    <col min="15580" max="15580" width="22.5703125" style="12" customWidth="1"/>
    <col min="15581" max="15586" width="11.42578125" style="12" customWidth="1"/>
    <col min="15587" max="15814" width="11.42578125" style="12"/>
    <col min="15815" max="15815" width="4.140625" style="12" customWidth="1"/>
    <col min="15816" max="15816" width="15.140625" style="12" customWidth="1"/>
    <col min="15817" max="15817" width="14.85546875" style="12" customWidth="1"/>
    <col min="15818" max="15818" width="25.5703125" style="12" customWidth="1"/>
    <col min="15819" max="15819" width="11.42578125" style="12" customWidth="1"/>
    <col min="15820" max="15820" width="20.28515625" style="12" customWidth="1"/>
    <col min="15821" max="15821" width="18.85546875" style="12" customWidth="1"/>
    <col min="15822" max="15822" width="19.140625" style="12" customWidth="1"/>
    <col min="15823" max="15827" width="11.42578125" style="12" customWidth="1"/>
    <col min="15828" max="15828" width="19.7109375" style="12" customWidth="1"/>
    <col min="15829" max="15829" width="11.42578125" style="12" customWidth="1"/>
    <col min="15830" max="15830" width="20.140625" style="12" customWidth="1"/>
    <col min="15831" max="15831" width="11.42578125" style="12" customWidth="1"/>
    <col min="15832" max="15832" width="20.85546875" style="12" customWidth="1"/>
    <col min="15833" max="15833" width="11.42578125" style="12" customWidth="1"/>
    <col min="15834" max="15834" width="18" style="12" customWidth="1"/>
    <col min="15835" max="15835" width="11.42578125" style="12" customWidth="1"/>
    <col min="15836" max="15836" width="22.5703125" style="12" customWidth="1"/>
    <col min="15837" max="15842" width="11.42578125" style="12" customWidth="1"/>
    <col min="15843" max="16070" width="11.42578125" style="12"/>
    <col min="16071" max="16071" width="4.140625" style="12" customWidth="1"/>
    <col min="16072" max="16072" width="15.140625" style="12" customWidth="1"/>
    <col min="16073" max="16073" width="14.85546875" style="12" customWidth="1"/>
    <col min="16074" max="16074" width="25.5703125" style="12" customWidth="1"/>
    <col min="16075" max="16075" width="11.42578125" style="12" customWidth="1"/>
    <col min="16076" max="16076" width="20.28515625" style="12" customWidth="1"/>
    <col min="16077" max="16077" width="18.85546875" style="12" customWidth="1"/>
    <col min="16078" max="16078" width="19.140625" style="12" customWidth="1"/>
    <col min="16079" max="16083" width="11.42578125" style="12" customWidth="1"/>
    <col min="16084" max="16084" width="19.7109375" style="12" customWidth="1"/>
    <col min="16085" max="16085" width="11.42578125" style="12" customWidth="1"/>
    <col min="16086" max="16086" width="20.140625" style="12" customWidth="1"/>
    <col min="16087" max="16087" width="11.42578125" style="12" customWidth="1"/>
    <col min="16088" max="16088" width="20.85546875" style="12" customWidth="1"/>
    <col min="16089" max="16089" width="11.42578125" style="12" customWidth="1"/>
    <col min="16090" max="16090" width="18" style="12" customWidth="1"/>
    <col min="16091" max="16091" width="11.42578125" style="12" customWidth="1"/>
    <col min="16092" max="16092" width="22.5703125" style="12" customWidth="1"/>
    <col min="16093" max="16098" width="11.42578125" style="12" customWidth="1"/>
    <col min="16099" max="16384" width="11.42578125" style="12"/>
  </cols>
  <sheetData>
    <row r="1" spans="1:112" ht="22.5" customHeight="1" thickBot="1" x14ac:dyDescent="0.3">
      <c r="A1" s="357" t="s">
        <v>137</v>
      </c>
      <c r="B1" s="358"/>
      <c r="C1" s="358"/>
      <c r="D1" s="358"/>
      <c r="E1" s="358"/>
      <c r="F1" s="358"/>
      <c r="G1" s="358"/>
      <c r="H1" s="358"/>
      <c r="I1" s="358"/>
      <c r="J1" s="358"/>
      <c r="K1" s="358"/>
      <c r="L1" s="358"/>
      <c r="M1" s="358"/>
      <c r="N1" s="358"/>
      <c r="O1" s="358"/>
      <c r="P1" s="358"/>
      <c r="Q1" s="358"/>
      <c r="R1" s="358"/>
      <c r="S1" s="358"/>
      <c r="T1" s="358"/>
      <c r="U1" s="358"/>
      <c r="V1" s="358"/>
      <c r="W1" s="358"/>
      <c r="X1" s="358"/>
      <c r="Y1" s="358"/>
      <c r="Z1" s="359"/>
      <c r="AA1" s="109"/>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row>
    <row r="2" spans="1:112" ht="22.5" customHeight="1" thickBot="1" x14ac:dyDescent="0.3">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row>
    <row r="3" spans="1:112" s="2" customFormat="1" ht="43.5" customHeight="1" x14ac:dyDescent="0.25">
      <c r="A3" s="32" t="s">
        <v>95</v>
      </c>
      <c r="B3" s="185">
        <f>Fournisseurs!B3</f>
        <v>0</v>
      </c>
      <c r="C3" s="68"/>
      <c r="D3" s="345" t="s">
        <v>7</v>
      </c>
      <c r="E3" s="346"/>
      <c r="F3" s="346"/>
      <c r="G3" s="346"/>
      <c r="H3" s="346"/>
      <c r="I3" s="346"/>
      <c r="J3" s="347"/>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row>
    <row r="4" spans="1:112" s="2" customFormat="1" ht="43.5" customHeight="1" x14ac:dyDescent="0.25">
      <c r="A4" s="20" t="s">
        <v>84</v>
      </c>
      <c r="B4" s="186">
        <f>Fournisseurs!B4</f>
        <v>0</v>
      </c>
      <c r="C4" s="68"/>
      <c r="D4" s="354" t="s">
        <v>44</v>
      </c>
      <c r="E4" s="355"/>
      <c r="F4" s="355"/>
      <c r="G4" s="355"/>
      <c r="H4" s="355"/>
      <c r="I4" s="355"/>
      <c r="J4" s="356"/>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row>
    <row r="5" spans="1:112" s="2" customFormat="1" ht="43.5" customHeight="1" x14ac:dyDescent="0.25">
      <c r="A5" s="33" t="s">
        <v>60</v>
      </c>
      <c r="B5" s="186" t="str">
        <f>Fournisseurs!B5</f>
        <v/>
      </c>
      <c r="C5" s="68"/>
      <c r="D5" s="354" t="s">
        <v>114</v>
      </c>
      <c r="E5" s="355"/>
      <c r="F5" s="355"/>
      <c r="G5" s="355"/>
      <c r="H5" s="355"/>
      <c r="I5" s="355"/>
      <c r="J5" s="356"/>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row>
    <row r="6" spans="1:112" s="2" customFormat="1" ht="43.5" customHeight="1" x14ac:dyDescent="0.25">
      <c r="A6" s="33" t="s">
        <v>88</v>
      </c>
      <c r="B6" s="186">
        <f>Fournisseurs!B6</f>
        <v>0</v>
      </c>
      <c r="C6" s="68"/>
      <c r="D6" s="351"/>
      <c r="E6" s="352"/>
      <c r="F6" s="352"/>
      <c r="G6" s="352"/>
      <c r="H6" s="352"/>
      <c r="I6" s="352"/>
      <c r="J6" s="353"/>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row>
    <row r="7" spans="1:112" s="2" customFormat="1" ht="43.5" customHeight="1" x14ac:dyDescent="0.25">
      <c r="A7" s="20" t="s">
        <v>85</v>
      </c>
      <c r="B7" s="186">
        <f>Fournisseurs!B7</f>
        <v>0</v>
      </c>
      <c r="C7" s="68"/>
      <c r="D7" s="354"/>
      <c r="E7" s="355"/>
      <c r="F7" s="355"/>
      <c r="G7" s="355"/>
      <c r="H7" s="355"/>
      <c r="I7" s="355"/>
      <c r="J7" s="356"/>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row>
    <row r="8" spans="1:112" s="2" customFormat="1" ht="43.5" customHeight="1" thickBot="1" x14ac:dyDescent="0.3">
      <c r="A8" s="20" t="s">
        <v>61</v>
      </c>
      <c r="B8" s="186" t="str">
        <f>Fournisseurs!B8</f>
        <v/>
      </c>
      <c r="C8" s="68"/>
      <c r="D8" s="348"/>
      <c r="E8" s="349"/>
      <c r="F8" s="349"/>
      <c r="G8" s="349"/>
      <c r="H8" s="349"/>
      <c r="I8" s="349"/>
      <c r="J8" s="350"/>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row>
    <row r="9" spans="1:112" s="2" customFormat="1" ht="52.5" customHeight="1" thickBot="1" x14ac:dyDescent="0.4">
      <c r="A9" s="21" t="s">
        <v>96</v>
      </c>
      <c r="B9" s="27" t="str">
        <f>Fournisseurs!B9</f>
        <v>ok</v>
      </c>
      <c r="C9" s="69"/>
      <c r="D9" s="187"/>
      <c r="E9" s="68"/>
      <c r="F9" s="68"/>
      <c r="G9" s="68"/>
      <c r="H9" s="68"/>
      <c r="I9" s="68"/>
      <c r="J9" s="68"/>
      <c r="K9" s="69"/>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row>
    <row r="10" spans="1:112" ht="14.25" thickBot="1" x14ac:dyDescent="0.25">
      <c r="B10" s="44"/>
      <c r="C10" s="44"/>
      <c r="D10" s="44"/>
      <c r="E10" s="44"/>
      <c r="F10" s="44"/>
      <c r="G10" s="45"/>
      <c r="H10" s="45"/>
      <c r="I10" s="45"/>
      <c r="J10" s="45"/>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4"/>
      <c r="BY10" s="44"/>
      <c r="BZ10" s="44"/>
      <c r="CA10" s="44"/>
      <c r="CB10" s="44"/>
      <c r="CC10" s="44"/>
      <c r="CD10" s="44"/>
      <c r="CE10" s="44"/>
      <c r="CF10" s="44"/>
      <c r="CG10" s="44"/>
      <c r="CH10" s="44"/>
      <c r="CI10" s="44"/>
      <c r="CJ10" s="44"/>
      <c r="CK10" s="44"/>
      <c r="CL10" s="44"/>
      <c r="CM10" s="44"/>
      <c r="CN10" s="44"/>
      <c r="CO10" s="44"/>
      <c r="CP10" s="44"/>
      <c r="CQ10" s="44"/>
      <c r="CR10" s="44"/>
      <c r="CS10" s="44"/>
      <c r="CT10" s="44"/>
      <c r="CU10" s="44"/>
      <c r="CV10" s="44"/>
      <c r="CW10" s="44"/>
      <c r="CX10" s="44"/>
      <c r="CY10" s="44"/>
      <c r="CZ10" s="44"/>
      <c r="DA10" s="44"/>
      <c r="DB10" s="44"/>
      <c r="DC10" s="44"/>
      <c r="DD10" s="44"/>
      <c r="DE10" s="44"/>
      <c r="DF10" s="44"/>
      <c r="DG10" s="44"/>
      <c r="DH10" s="44"/>
    </row>
    <row r="11" spans="1:112" ht="79.5" thickBot="1" x14ac:dyDescent="0.3">
      <c r="A11" s="151" t="s">
        <v>62</v>
      </c>
      <c r="B11" s="152" t="s">
        <v>63</v>
      </c>
      <c r="C11" s="152" t="s">
        <v>64</v>
      </c>
      <c r="D11" s="152" t="s">
        <v>65</v>
      </c>
      <c r="E11" s="152" t="s">
        <v>66</v>
      </c>
      <c r="F11" s="152" t="s">
        <v>67</v>
      </c>
      <c r="G11" s="152" t="s">
        <v>68</v>
      </c>
      <c r="H11" s="152" t="s">
        <v>69</v>
      </c>
      <c r="I11" s="152" t="s">
        <v>70</v>
      </c>
      <c r="J11" s="152" t="s">
        <v>71</v>
      </c>
      <c r="K11" s="152" t="s">
        <v>72</v>
      </c>
      <c r="L11" s="152" t="s">
        <v>73</v>
      </c>
      <c r="M11" s="152" t="s">
        <v>74</v>
      </c>
      <c r="N11" s="152" t="s">
        <v>120</v>
      </c>
      <c r="O11" s="152" t="s">
        <v>75</v>
      </c>
      <c r="P11" s="152" t="s">
        <v>76</v>
      </c>
      <c r="Q11" s="152" t="s">
        <v>77</v>
      </c>
      <c r="R11" s="152" t="s">
        <v>124</v>
      </c>
      <c r="S11" s="152" t="s">
        <v>122</v>
      </c>
      <c r="T11" s="152" t="s">
        <v>123</v>
      </c>
      <c r="U11" s="152" t="s">
        <v>78</v>
      </c>
      <c r="V11" s="152" t="s">
        <v>79</v>
      </c>
      <c r="W11" s="152" t="s">
        <v>80</v>
      </c>
      <c r="X11" s="152" t="s">
        <v>81</v>
      </c>
      <c r="Y11" s="152" t="s">
        <v>82</v>
      </c>
      <c r="Z11" s="152" t="s">
        <v>83</v>
      </c>
      <c r="AA11" s="12"/>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c r="CI11" s="44"/>
      <c r="CJ11" s="44"/>
      <c r="CK11" s="44"/>
      <c r="CL11" s="44"/>
      <c r="CM11" s="44"/>
      <c r="CN11" s="44"/>
      <c r="CO11" s="44"/>
      <c r="CP11" s="44"/>
      <c r="CQ11" s="44"/>
      <c r="CR11" s="44"/>
      <c r="CS11" s="44"/>
      <c r="CT11" s="44"/>
      <c r="CU11" s="44"/>
      <c r="CV11" s="44"/>
      <c r="CW11" s="44"/>
      <c r="CX11" s="44"/>
      <c r="CY11" s="44"/>
      <c r="CZ11" s="44"/>
      <c r="DA11" s="44"/>
      <c r="DB11" s="44"/>
      <c r="DC11" s="44"/>
      <c r="DD11" s="44"/>
      <c r="DE11" s="44"/>
      <c r="DF11" s="44"/>
      <c r="DG11" s="44"/>
      <c r="DH11" s="44"/>
    </row>
    <row r="12" spans="1:112" s="44" customFormat="1" ht="16.5" x14ac:dyDescent="0.25">
      <c r="A12" s="145"/>
      <c r="B12" s="146"/>
      <c r="C12" s="146"/>
      <c r="D12" s="146"/>
      <c r="E12" s="146"/>
      <c r="F12" s="146"/>
      <c r="G12" s="147"/>
      <c r="H12" s="146"/>
      <c r="I12" s="146"/>
      <c r="J12" s="146"/>
      <c r="K12" s="148"/>
      <c r="L12" s="146"/>
      <c r="M12" s="148"/>
      <c r="N12" s="148"/>
      <c r="O12" s="146"/>
      <c r="P12" s="146"/>
      <c r="Q12" s="146"/>
      <c r="R12" s="146"/>
      <c r="S12" s="146"/>
      <c r="T12" s="146"/>
      <c r="U12" s="146"/>
      <c r="V12" s="146"/>
      <c r="W12" s="146"/>
      <c r="X12" s="149"/>
      <c r="Y12" s="146"/>
      <c r="Z12" s="146"/>
    </row>
    <row r="13" spans="1:112" s="44" customFormat="1" ht="16.5" x14ac:dyDescent="0.25">
      <c r="A13" s="137"/>
      <c r="B13" s="17"/>
      <c r="C13" s="17"/>
      <c r="D13" s="17"/>
      <c r="E13" s="17"/>
      <c r="F13" s="17"/>
      <c r="G13" s="144"/>
      <c r="H13" s="17"/>
      <c r="I13" s="17"/>
      <c r="J13" s="17"/>
      <c r="K13" s="18"/>
      <c r="L13" s="17"/>
      <c r="M13" s="18"/>
      <c r="N13" s="18"/>
      <c r="O13" s="17"/>
      <c r="P13" s="17"/>
      <c r="Q13" s="17"/>
      <c r="R13" s="17"/>
      <c r="S13" s="17"/>
      <c r="T13" s="17"/>
      <c r="U13" s="17"/>
      <c r="V13" s="17"/>
      <c r="W13" s="17"/>
      <c r="X13" s="19"/>
      <c r="Y13" s="17"/>
      <c r="Z13" s="17"/>
    </row>
    <row r="14" spans="1:112" s="44" customFormat="1" ht="16.5" x14ac:dyDescent="0.25">
      <c r="A14" s="137"/>
      <c r="B14" s="17"/>
      <c r="C14" s="17"/>
      <c r="D14" s="17"/>
      <c r="E14" s="17"/>
      <c r="F14" s="17"/>
      <c r="G14" s="144"/>
      <c r="H14" s="17"/>
      <c r="I14" s="17"/>
      <c r="J14" s="17"/>
      <c r="K14" s="18"/>
      <c r="L14" s="17"/>
      <c r="M14" s="18"/>
      <c r="N14" s="18"/>
      <c r="O14" s="17"/>
      <c r="P14" s="17"/>
      <c r="Q14" s="17"/>
      <c r="R14" s="17"/>
      <c r="S14" s="17"/>
      <c r="T14" s="17"/>
      <c r="U14" s="17"/>
      <c r="V14" s="17"/>
      <c r="W14" s="17"/>
      <c r="X14" s="19"/>
      <c r="Y14" s="17"/>
      <c r="Z14" s="17"/>
    </row>
    <row r="15" spans="1:112" s="44" customFormat="1" ht="16.5" x14ac:dyDescent="0.25">
      <c r="A15" s="137"/>
      <c r="B15" s="17"/>
      <c r="C15" s="17"/>
      <c r="D15" s="17"/>
      <c r="E15" s="17"/>
      <c r="F15" s="17"/>
      <c r="G15" s="144"/>
      <c r="H15" s="17"/>
      <c r="I15" s="17"/>
      <c r="J15" s="17"/>
      <c r="K15" s="18"/>
      <c r="L15" s="17"/>
      <c r="M15" s="18"/>
      <c r="N15" s="18"/>
      <c r="O15" s="17"/>
      <c r="P15" s="17"/>
      <c r="Q15" s="17"/>
      <c r="R15" s="17"/>
      <c r="S15" s="17"/>
      <c r="T15" s="17"/>
      <c r="U15" s="17"/>
      <c r="V15" s="17"/>
      <c r="W15" s="17"/>
      <c r="X15" s="19"/>
      <c r="Y15" s="17"/>
      <c r="Z15" s="17"/>
    </row>
    <row r="16" spans="1:112" s="44" customFormat="1" ht="16.5" x14ac:dyDescent="0.25">
      <c r="A16" s="137"/>
      <c r="B16" s="17"/>
      <c r="C16" s="17"/>
      <c r="D16" s="17"/>
      <c r="E16" s="17"/>
      <c r="F16" s="17"/>
      <c r="G16" s="144"/>
      <c r="H16" s="17"/>
      <c r="I16" s="17"/>
      <c r="J16" s="17"/>
      <c r="K16" s="18"/>
      <c r="L16" s="17"/>
      <c r="M16" s="18"/>
      <c r="N16" s="18"/>
      <c r="O16" s="17"/>
      <c r="P16" s="17"/>
      <c r="Q16" s="17"/>
      <c r="R16" s="17"/>
      <c r="S16" s="17"/>
      <c r="T16" s="17"/>
      <c r="U16" s="17"/>
      <c r="V16" s="17"/>
      <c r="W16" s="17"/>
      <c r="X16" s="19"/>
      <c r="Y16" s="17"/>
      <c r="Z16" s="17"/>
    </row>
    <row r="17" spans="1:26" s="44" customFormat="1" ht="16.5" x14ac:dyDescent="0.25">
      <c r="A17" s="137"/>
      <c r="B17" s="17"/>
      <c r="C17" s="17"/>
      <c r="D17" s="17"/>
      <c r="E17" s="17"/>
      <c r="F17" s="17"/>
      <c r="G17" s="144"/>
      <c r="H17" s="17"/>
      <c r="I17" s="17"/>
      <c r="J17" s="17"/>
      <c r="K17" s="18"/>
      <c r="L17" s="17"/>
      <c r="M17" s="18"/>
      <c r="N17" s="18"/>
      <c r="O17" s="17"/>
      <c r="P17" s="17"/>
      <c r="Q17" s="17"/>
      <c r="R17" s="17"/>
      <c r="S17" s="17"/>
      <c r="T17" s="17"/>
      <c r="U17" s="17"/>
      <c r="V17" s="17"/>
      <c r="W17" s="17"/>
      <c r="X17" s="19"/>
      <c r="Y17" s="17"/>
      <c r="Z17" s="17"/>
    </row>
    <row r="18" spans="1:26" s="44" customFormat="1" ht="16.5" x14ac:dyDescent="0.25">
      <c r="A18" s="137"/>
      <c r="B18" s="17"/>
      <c r="C18" s="17"/>
      <c r="D18" s="17"/>
      <c r="E18" s="17"/>
      <c r="F18" s="17"/>
      <c r="G18" s="144"/>
      <c r="H18" s="17"/>
      <c r="I18" s="17"/>
      <c r="J18" s="17"/>
      <c r="K18" s="18"/>
      <c r="L18" s="17"/>
      <c r="M18" s="18"/>
      <c r="N18" s="18"/>
      <c r="O18" s="17"/>
      <c r="P18" s="17"/>
      <c r="Q18" s="17"/>
      <c r="R18" s="17"/>
      <c r="S18" s="17"/>
      <c r="T18" s="17"/>
      <c r="U18" s="17"/>
      <c r="V18" s="17"/>
      <c r="W18" s="17"/>
      <c r="X18" s="19"/>
      <c r="Y18" s="17"/>
      <c r="Z18" s="17"/>
    </row>
    <row r="19" spans="1:26" s="44" customFormat="1" ht="16.5" x14ac:dyDescent="0.25">
      <c r="A19" s="137"/>
      <c r="B19" s="17"/>
      <c r="C19" s="17"/>
      <c r="D19" s="17"/>
      <c r="E19" s="17"/>
      <c r="F19" s="17"/>
      <c r="G19" s="144"/>
      <c r="H19" s="17"/>
      <c r="I19" s="17"/>
      <c r="J19" s="17"/>
      <c r="K19" s="18"/>
      <c r="L19" s="17"/>
      <c r="M19" s="18"/>
      <c r="N19" s="18"/>
      <c r="O19" s="17"/>
      <c r="P19" s="17"/>
      <c r="Q19" s="17"/>
      <c r="R19" s="17"/>
      <c r="S19" s="17"/>
      <c r="T19" s="17"/>
      <c r="U19" s="17"/>
      <c r="V19" s="17"/>
      <c r="W19" s="17"/>
      <c r="X19" s="19"/>
      <c r="Y19" s="17"/>
      <c r="Z19" s="17"/>
    </row>
    <row r="20" spans="1:26" s="44" customFormat="1" ht="16.5" x14ac:dyDescent="0.25">
      <c r="A20" s="137"/>
      <c r="B20" s="17"/>
      <c r="C20" s="17"/>
      <c r="D20" s="17"/>
      <c r="E20" s="17"/>
      <c r="F20" s="17"/>
      <c r="G20" s="144"/>
      <c r="H20" s="17"/>
      <c r="I20" s="17"/>
      <c r="J20" s="17"/>
      <c r="K20" s="18"/>
      <c r="L20" s="17"/>
      <c r="M20" s="18"/>
      <c r="N20" s="18"/>
      <c r="O20" s="17"/>
      <c r="P20" s="17"/>
      <c r="Q20" s="17"/>
      <c r="R20" s="17"/>
      <c r="S20" s="17"/>
      <c r="T20" s="17"/>
      <c r="U20" s="17"/>
      <c r="V20" s="17"/>
      <c r="W20" s="17"/>
      <c r="X20" s="19"/>
      <c r="Y20" s="17"/>
      <c r="Z20" s="17"/>
    </row>
    <row r="21" spans="1:26" s="44" customFormat="1" ht="16.5" x14ac:dyDescent="0.25">
      <c r="A21" s="137"/>
      <c r="B21" s="17"/>
      <c r="C21" s="17"/>
      <c r="D21" s="17"/>
      <c r="E21" s="17"/>
      <c r="F21" s="17"/>
      <c r="G21" s="144"/>
      <c r="H21" s="17"/>
      <c r="I21" s="17"/>
      <c r="J21" s="17"/>
      <c r="K21" s="18"/>
      <c r="L21" s="17"/>
      <c r="M21" s="18"/>
      <c r="N21" s="18"/>
      <c r="O21" s="17"/>
      <c r="P21" s="17"/>
      <c r="Q21" s="17"/>
      <c r="R21" s="17"/>
      <c r="S21" s="17"/>
      <c r="T21" s="17"/>
      <c r="U21" s="17"/>
      <c r="V21" s="17"/>
      <c r="W21" s="17"/>
      <c r="X21" s="19"/>
      <c r="Y21" s="17"/>
      <c r="Z21" s="17"/>
    </row>
    <row r="22" spans="1:26" s="44" customFormat="1" ht="16.5" x14ac:dyDescent="0.25">
      <c r="A22" s="137"/>
      <c r="B22" s="17"/>
      <c r="C22" s="17"/>
      <c r="D22" s="17"/>
      <c r="E22" s="17"/>
      <c r="F22" s="17"/>
      <c r="G22" s="144"/>
      <c r="H22" s="17"/>
      <c r="I22" s="17"/>
      <c r="J22" s="17"/>
      <c r="K22" s="18"/>
      <c r="L22" s="17"/>
      <c r="M22" s="18"/>
      <c r="N22" s="18"/>
      <c r="O22" s="17"/>
      <c r="P22" s="17"/>
      <c r="Q22" s="17"/>
      <c r="R22" s="17"/>
      <c r="S22" s="17"/>
      <c r="T22" s="17"/>
      <c r="U22" s="17"/>
      <c r="V22" s="17"/>
      <c r="W22" s="17"/>
      <c r="X22" s="19"/>
      <c r="Y22" s="17"/>
      <c r="Z22" s="17"/>
    </row>
    <row r="23" spans="1:26" s="44" customFormat="1" ht="17.25" thickBot="1" x14ac:dyDescent="0.3">
      <c r="A23" s="138"/>
      <c r="B23" s="139"/>
      <c r="C23" s="139"/>
      <c r="D23" s="139"/>
      <c r="E23" s="139"/>
      <c r="F23" s="139"/>
      <c r="G23" s="150"/>
      <c r="H23" s="139"/>
      <c r="I23" s="139"/>
      <c r="J23" s="139"/>
      <c r="K23" s="140"/>
      <c r="L23" s="139"/>
      <c r="M23" s="140"/>
      <c r="N23" s="140"/>
      <c r="O23" s="139"/>
      <c r="P23" s="139"/>
      <c r="Q23" s="139"/>
      <c r="R23" s="139"/>
      <c r="S23" s="139"/>
      <c r="T23" s="139"/>
      <c r="U23" s="139"/>
      <c r="V23" s="139"/>
      <c r="W23" s="139"/>
      <c r="X23" s="141"/>
      <c r="Y23" s="139"/>
      <c r="Z23" s="139"/>
    </row>
    <row r="24" spans="1:26" s="44" customFormat="1" x14ac:dyDescent="0.2">
      <c r="G24" s="45"/>
      <c r="H24" s="45"/>
      <c r="I24" s="45"/>
      <c r="J24" s="45"/>
    </row>
    <row r="25" spans="1:26" s="44" customFormat="1" x14ac:dyDescent="0.2">
      <c r="G25" s="45"/>
      <c r="H25" s="45"/>
      <c r="I25" s="45"/>
      <c r="J25" s="45"/>
    </row>
    <row r="26" spans="1:26" s="44" customFormat="1" x14ac:dyDescent="0.2">
      <c r="G26" s="45"/>
      <c r="H26" s="45"/>
      <c r="I26" s="45"/>
      <c r="J26" s="45"/>
    </row>
    <row r="27" spans="1:26" s="44" customFormat="1" x14ac:dyDescent="0.2">
      <c r="G27" s="45"/>
      <c r="H27" s="45"/>
      <c r="I27" s="45"/>
      <c r="J27" s="45"/>
    </row>
    <row r="28" spans="1:26" s="44" customFormat="1" x14ac:dyDescent="0.2">
      <c r="G28" s="45"/>
      <c r="H28" s="45"/>
      <c r="I28" s="45"/>
      <c r="J28" s="45"/>
    </row>
    <row r="29" spans="1:26" s="44" customFormat="1" x14ac:dyDescent="0.2">
      <c r="G29" s="45"/>
      <c r="H29" s="45"/>
      <c r="I29" s="45"/>
      <c r="J29" s="45"/>
    </row>
    <row r="30" spans="1:26" s="44" customFormat="1" x14ac:dyDescent="0.2">
      <c r="G30" s="45"/>
      <c r="H30" s="45"/>
      <c r="I30" s="45"/>
      <c r="J30" s="45"/>
    </row>
    <row r="31" spans="1:26" s="44" customFormat="1" x14ac:dyDescent="0.2">
      <c r="G31" s="45"/>
      <c r="H31" s="45"/>
      <c r="I31" s="45"/>
      <c r="J31" s="45"/>
    </row>
    <row r="32" spans="1:26" s="44" customFormat="1" x14ac:dyDescent="0.2">
      <c r="G32" s="45"/>
      <c r="H32" s="45"/>
      <c r="I32" s="45"/>
      <c r="J32" s="45"/>
    </row>
    <row r="33" spans="7:10" s="44" customFormat="1" x14ac:dyDescent="0.2">
      <c r="G33" s="45"/>
      <c r="H33" s="45"/>
      <c r="I33" s="45"/>
      <c r="J33" s="45"/>
    </row>
    <row r="34" spans="7:10" s="44" customFormat="1" x14ac:dyDescent="0.2">
      <c r="G34" s="45"/>
      <c r="H34" s="45"/>
      <c r="I34" s="45"/>
      <c r="J34" s="45"/>
    </row>
    <row r="35" spans="7:10" s="44" customFormat="1" x14ac:dyDescent="0.2">
      <c r="G35" s="45"/>
      <c r="H35" s="45"/>
      <c r="I35" s="45"/>
      <c r="J35" s="45"/>
    </row>
    <row r="36" spans="7:10" s="44" customFormat="1" x14ac:dyDescent="0.2">
      <c r="G36" s="45"/>
      <c r="H36" s="45"/>
      <c r="I36" s="45"/>
      <c r="J36" s="45"/>
    </row>
    <row r="37" spans="7:10" s="44" customFormat="1" x14ac:dyDescent="0.2">
      <c r="G37" s="45"/>
      <c r="H37" s="45"/>
      <c r="I37" s="45"/>
      <c r="J37" s="45"/>
    </row>
    <row r="38" spans="7:10" s="44" customFormat="1" x14ac:dyDescent="0.2">
      <c r="G38" s="45"/>
      <c r="H38" s="45"/>
      <c r="I38" s="45"/>
      <c r="J38" s="45"/>
    </row>
    <row r="39" spans="7:10" s="44" customFormat="1" x14ac:dyDescent="0.2">
      <c r="G39" s="45"/>
      <c r="H39" s="45"/>
      <c r="I39" s="45"/>
      <c r="J39" s="45"/>
    </row>
    <row r="40" spans="7:10" s="44" customFormat="1" x14ac:dyDescent="0.2">
      <c r="G40" s="45"/>
      <c r="H40" s="45"/>
      <c r="I40" s="45"/>
      <c r="J40" s="45"/>
    </row>
    <row r="41" spans="7:10" s="44" customFormat="1" x14ac:dyDescent="0.2">
      <c r="G41" s="45"/>
      <c r="H41" s="45"/>
      <c r="I41" s="45"/>
      <c r="J41" s="45"/>
    </row>
    <row r="42" spans="7:10" s="44" customFormat="1" x14ac:dyDescent="0.2">
      <c r="G42" s="45"/>
      <c r="H42" s="45"/>
      <c r="I42" s="45"/>
      <c r="J42" s="45"/>
    </row>
    <row r="43" spans="7:10" s="44" customFormat="1" x14ac:dyDescent="0.2">
      <c r="G43" s="45"/>
      <c r="H43" s="45"/>
      <c r="I43" s="45"/>
      <c r="J43" s="45"/>
    </row>
    <row r="44" spans="7:10" s="44" customFormat="1" x14ac:dyDescent="0.2">
      <c r="G44" s="45"/>
      <c r="H44" s="45"/>
      <c r="I44" s="45"/>
      <c r="J44" s="45"/>
    </row>
    <row r="45" spans="7:10" s="44" customFormat="1" x14ac:dyDescent="0.2">
      <c r="G45" s="45"/>
      <c r="H45" s="45"/>
      <c r="I45" s="45"/>
      <c r="J45" s="45"/>
    </row>
    <row r="46" spans="7:10" s="44" customFormat="1" x14ac:dyDescent="0.2">
      <c r="G46" s="45"/>
      <c r="H46" s="45"/>
      <c r="I46" s="45"/>
      <c r="J46" s="45"/>
    </row>
    <row r="47" spans="7:10" s="44" customFormat="1" x14ac:dyDescent="0.2">
      <c r="G47" s="45"/>
      <c r="H47" s="45"/>
      <c r="I47" s="45"/>
      <c r="J47" s="45"/>
    </row>
    <row r="48" spans="7:10" s="44" customFormat="1" x14ac:dyDescent="0.2">
      <c r="G48" s="45"/>
      <c r="H48" s="45"/>
      <c r="I48" s="45"/>
      <c r="J48" s="45"/>
    </row>
    <row r="49" spans="7:10" s="44" customFormat="1" x14ac:dyDescent="0.2">
      <c r="G49" s="45"/>
      <c r="H49" s="45"/>
      <c r="I49" s="45"/>
      <c r="J49" s="45"/>
    </row>
    <row r="50" spans="7:10" s="44" customFormat="1" x14ac:dyDescent="0.2">
      <c r="G50" s="45"/>
      <c r="H50" s="45"/>
      <c r="I50" s="45"/>
      <c r="J50" s="45"/>
    </row>
    <row r="51" spans="7:10" s="44" customFormat="1" x14ac:dyDescent="0.2">
      <c r="G51" s="45"/>
      <c r="H51" s="45"/>
      <c r="I51" s="45"/>
      <c r="J51" s="45"/>
    </row>
    <row r="52" spans="7:10" s="44" customFormat="1" x14ac:dyDescent="0.2">
      <c r="G52" s="45"/>
      <c r="H52" s="45"/>
      <c r="I52" s="45"/>
      <c r="J52" s="45"/>
    </row>
    <row r="53" spans="7:10" s="44" customFormat="1" x14ac:dyDescent="0.2">
      <c r="G53" s="45"/>
      <c r="H53" s="45"/>
      <c r="I53" s="45"/>
      <c r="J53" s="45"/>
    </row>
    <row r="54" spans="7:10" s="44" customFormat="1" x14ac:dyDescent="0.2">
      <c r="G54" s="45"/>
      <c r="H54" s="45"/>
      <c r="I54" s="45"/>
      <c r="J54" s="45"/>
    </row>
    <row r="55" spans="7:10" s="44" customFormat="1" x14ac:dyDescent="0.2">
      <c r="G55" s="45"/>
      <c r="H55" s="45"/>
      <c r="I55" s="45"/>
      <c r="J55" s="45"/>
    </row>
    <row r="56" spans="7:10" s="44" customFormat="1" x14ac:dyDescent="0.2">
      <c r="G56" s="45"/>
      <c r="H56" s="45"/>
      <c r="I56" s="45"/>
      <c r="J56" s="45"/>
    </row>
    <row r="57" spans="7:10" s="44" customFormat="1" x14ac:dyDescent="0.2">
      <c r="G57" s="45"/>
      <c r="H57" s="45"/>
      <c r="I57" s="45"/>
      <c r="J57" s="45"/>
    </row>
    <row r="58" spans="7:10" s="44" customFormat="1" x14ac:dyDescent="0.2">
      <c r="G58" s="45"/>
      <c r="H58" s="45"/>
      <c r="I58" s="45"/>
      <c r="J58" s="45"/>
    </row>
    <row r="59" spans="7:10" s="44" customFormat="1" x14ac:dyDescent="0.2">
      <c r="G59" s="45"/>
      <c r="H59" s="45"/>
      <c r="I59" s="45"/>
      <c r="J59" s="45"/>
    </row>
    <row r="60" spans="7:10" s="44" customFormat="1" x14ac:dyDescent="0.2">
      <c r="G60" s="45"/>
      <c r="H60" s="45"/>
      <c r="I60" s="45"/>
      <c r="J60" s="45"/>
    </row>
    <row r="61" spans="7:10" s="44" customFormat="1" x14ac:dyDescent="0.2">
      <c r="G61" s="45"/>
      <c r="H61" s="45"/>
      <c r="I61" s="45"/>
      <c r="J61" s="45"/>
    </row>
    <row r="62" spans="7:10" s="44" customFormat="1" x14ac:dyDescent="0.2">
      <c r="G62" s="45"/>
      <c r="H62" s="45"/>
      <c r="I62" s="45"/>
      <c r="J62" s="45"/>
    </row>
    <row r="63" spans="7:10" s="44" customFormat="1" x14ac:dyDescent="0.2">
      <c r="G63" s="45"/>
      <c r="H63" s="45"/>
      <c r="I63" s="45"/>
      <c r="J63" s="45"/>
    </row>
    <row r="64" spans="7:10" s="44" customFormat="1" x14ac:dyDescent="0.2">
      <c r="G64" s="45"/>
      <c r="H64" s="45"/>
      <c r="I64" s="45"/>
      <c r="J64" s="45"/>
    </row>
    <row r="65" spans="7:10" s="44" customFormat="1" x14ac:dyDescent="0.2">
      <c r="G65" s="45"/>
      <c r="H65" s="45"/>
      <c r="I65" s="45"/>
      <c r="J65" s="45"/>
    </row>
    <row r="66" spans="7:10" s="44" customFormat="1" x14ac:dyDescent="0.2">
      <c r="G66" s="45"/>
      <c r="H66" s="45"/>
      <c r="I66" s="45"/>
      <c r="J66" s="45"/>
    </row>
    <row r="67" spans="7:10" s="44" customFormat="1" x14ac:dyDescent="0.2">
      <c r="G67" s="45"/>
      <c r="H67" s="45"/>
      <c r="I67" s="45"/>
      <c r="J67" s="45"/>
    </row>
    <row r="68" spans="7:10" s="44" customFormat="1" x14ac:dyDescent="0.2">
      <c r="G68" s="45"/>
      <c r="H68" s="45"/>
      <c r="I68" s="45"/>
      <c r="J68" s="45"/>
    </row>
    <row r="69" spans="7:10" s="44" customFormat="1" x14ac:dyDescent="0.2">
      <c r="G69" s="45"/>
      <c r="H69" s="45"/>
      <c r="I69" s="45"/>
      <c r="J69" s="45"/>
    </row>
    <row r="70" spans="7:10" s="44" customFormat="1" x14ac:dyDescent="0.2">
      <c r="G70" s="45"/>
      <c r="H70" s="45"/>
      <c r="I70" s="45"/>
      <c r="J70" s="45"/>
    </row>
    <row r="71" spans="7:10" s="44" customFormat="1" x14ac:dyDescent="0.2">
      <c r="G71" s="45"/>
      <c r="H71" s="45"/>
      <c r="I71" s="45"/>
      <c r="J71" s="45"/>
    </row>
    <row r="72" spans="7:10" s="44" customFormat="1" x14ac:dyDescent="0.2">
      <c r="G72" s="45"/>
      <c r="H72" s="45"/>
      <c r="I72" s="45"/>
      <c r="J72" s="45"/>
    </row>
    <row r="73" spans="7:10" s="44" customFormat="1" x14ac:dyDescent="0.2">
      <c r="G73" s="45"/>
      <c r="H73" s="45"/>
      <c r="I73" s="45"/>
      <c r="J73" s="45"/>
    </row>
    <row r="74" spans="7:10" s="44" customFormat="1" x14ac:dyDescent="0.2">
      <c r="G74" s="45"/>
      <c r="H74" s="45"/>
      <c r="I74" s="45"/>
      <c r="J74" s="45"/>
    </row>
    <row r="75" spans="7:10" s="44" customFormat="1" x14ac:dyDescent="0.2">
      <c r="G75" s="45"/>
      <c r="H75" s="45"/>
      <c r="I75" s="45"/>
      <c r="J75" s="45"/>
    </row>
    <row r="76" spans="7:10" s="44" customFormat="1" x14ac:dyDescent="0.2">
      <c r="G76" s="45"/>
      <c r="H76" s="45"/>
      <c r="I76" s="45"/>
      <c r="J76" s="45"/>
    </row>
    <row r="77" spans="7:10" s="44" customFormat="1" x14ac:dyDescent="0.2">
      <c r="G77" s="45"/>
      <c r="H77" s="45"/>
      <c r="I77" s="45"/>
      <c r="J77" s="45"/>
    </row>
    <row r="78" spans="7:10" s="44" customFormat="1" x14ac:dyDescent="0.2">
      <c r="G78" s="45"/>
      <c r="H78" s="45"/>
      <c r="I78" s="45"/>
      <c r="J78" s="45"/>
    </row>
    <row r="79" spans="7:10" s="44" customFormat="1" x14ac:dyDescent="0.2">
      <c r="G79" s="45"/>
      <c r="H79" s="45"/>
      <c r="I79" s="45"/>
      <c r="J79" s="45"/>
    </row>
    <row r="80" spans="7:10" s="44" customFormat="1" x14ac:dyDescent="0.2">
      <c r="G80" s="45"/>
      <c r="H80" s="45"/>
      <c r="I80" s="45"/>
      <c r="J80" s="45"/>
    </row>
    <row r="81" spans="1:27" s="44" customFormat="1" x14ac:dyDescent="0.2">
      <c r="G81" s="45"/>
      <c r="H81" s="45"/>
      <c r="I81" s="45"/>
      <c r="J81" s="45"/>
    </row>
    <row r="82" spans="1:27" s="44" customFormat="1" x14ac:dyDescent="0.2">
      <c r="G82" s="45"/>
      <c r="H82" s="45"/>
      <c r="I82" s="45"/>
      <c r="J82" s="45"/>
    </row>
    <row r="83" spans="1:27" s="44" customFormat="1" x14ac:dyDescent="0.2">
      <c r="G83" s="45"/>
      <c r="H83" s="45"/>
      <c r="I83" s="45"/>
      <c r="J83" s="45"/>
    </row>
    <row r="84" spans="1:27" s="44" customFormat="1" x14ac:dyDescent="0.2">
      <c r="G84" s="45"/>
      <c r="H84" s="45"/>
      <c r="I84" s="45"/>
      <c r="J84" s="45"/>
    </row>
    <row r="85" spans="1:27" s="44" customFormat="1" x14ac:dyDescent="0.2">
      <c r="G85" s="45"/>
      <c r="H85" s="45"/>
      <c r="I85" s="45"/>
      <c r="J85" s="45"/>
    </row>
    <row r="86" spans="1:27" s="44" customFormat="1" x14ac:dyDescent="0.2">
      <c r="G86" s="45"/>
      <c r="H86" s="45"/>
      <c r="I86" s="45"/>
      <c r="J86" s="45"/>
    </row>
    <row r="87" spans="1:27" s="44" customFormat="1" x14ac:dyDescent="0.2">
      <c r="G87" s="45"/>
      <c r="H87" s="45"/>
      <c r="I87" s="45"/>
      <c r="J87" s="45"/>
    </row>
    <row r="88" spans="1:27" s="44" customFormat="1" x14ac:dyDescent="0.2">
      <c r="G88" s="45"/>
      <c r="H88" s="45"/>
      <c r="I88" s="45"/>
      <c r="J88" s="45"/>
    </row>
    <row r="89" spans="1:27" s="44" customFormat="1" x14ac:dyDescent="0.2">
      <c r="G89" s="45"/>
      <c r="H89" s="45"/>
      <c r="I89" s="45"/>
      <c r="J89" s="45"/>
    </row>
    <row r="90" spans="1:27" s="44" customFormat="1" x14ac:dyDescent="0.2">
      <c r="G90" s="45"/>
      <c r="H90" s="45"/>
      <c r="I90" s="45"/>
      <c r="J90" s="45"/>
    </row>
    <row r="91" spans="1:27" s="44" customFormat="1" x14ac:dyDescent="0.2">
      <c r="G91" s="45"/>
      <c r="H91" s="45"/>
      <c r="I91" s="45"/>
      <c r="J91" s="45"/>
    </row>
    <row r="92" spans="1:27" x14ac:dyDescent="0.2">
      <c r="A92" s="12"/>
      <c r="G92" s="11"/>
      <c r="H92" s="11"/>
      <c r="I92" s="11"/>
      <c r="J92" s="11"/>
      <c r="W92" s="12"/>
      <c r="X92" s="12"/>
      <c r="Y92" s="12"/>
      <c r="Z92" s="12"/>
      <c r="AA92" s="12"/>
    </row>
    <row r="93" spans="1:27" x14ac:dyDescent="0.2">
      <c r="A93" s="12"/>
      <c r="G93" s="11"/>
      <c r="H93" s="11"/>
      <c r="I93" s="11"/>
      <c r="J93" s="11"/>
      <c r="W93" s="12"/>
      <c r="X93" s="12"/>
      <c r="Y93" s="12"/>
      <c r="Z93" s="12"/>
      <c r="AA93" s="12"/>
    </row>
    <row r="94" spans="1:27" x14ac:dyDescent="0.2">
      <c r="A94" s="12"/>
      <c r="G94" s="11"/>
      <c r="H94" s="11"/>
      <c r="I94" s="11"/>
      <c r="J94" s="11"/>
      <c r="W94" s="12"/>
      <c r="X94" s="12"/>
      <c r="Y94" s="12"/>
      <c r="Z94" s="12"/>
      <c r="AA94" s="12"/>
    </row>
    <row r="95" spans="1:27" x14ac:dyDescent="0.2">
      <c r="A95" s="12"/>
      <c r="G95" s="11"/>
      <c r="H95" s="11"/>
      <c r="I95" s="11"/>
      <c r="J95" s="11"/>
      <c r="W95" s="12"/>
      <c r="X95" s="12"/>
      <c r="Y95" s="12"/>
      <c r="Z95" s="12"/>
      <c r="AA95" s="12"/>
    </row>
    <row r="96" spans="1:27" x14ac:dyDescent="0.2">
      <c r="A96" s="12"/>
      <c r="G96" s="11"/>
      <c r="H96" s="11"/>
      <c r="I96" s="11"/>
      <c r="J96" s="11"/>
      <c r="W96" s="12"/>
      <c r="X96" s="12"/>
      <c r="Y96" s="12"/>
      <c r="Z96" s="12"/>
      <c r="AA96" s="12"/>
    </row>
    <row r="97" spans="1:27" x14ac:dyDescent="0.2">
      <c r="A97" s="12"/>
      <c r="G97" s="11"/>
      <c r="H97" s="11"/>
      <c r="I97" s="11"/>
      <c r="J97" s="11"/>
      <c r="W97" s="12"/>
      <c r="X97" s="12"/>
      <c r="Y97" s="12"/>
      <c r="Z97" s="12"/>
      <c r="AA97" s="12"/>
    </row>
    <row r="98" spans="1:27" x14ac:dyDescent="0.2">
      <c r="A98" s="12"/>
      <c r="G98" s="11"/>
      <c r="H98" s="11"/>
      <c r="I98" s="11"/>
      <c r="J98" s="11"/>
      <c r="W98" s="12"/>
      <c r="X98" s="12"/>
      <c r="Y98" s="12"/>
      <c r="Z98" s="12"/>
      <c r="AA98" s="12"/>
    </row>
    <row r="99" spans="1:27" x14ac:dyDescent="0.2">
      <c r="A99" s="12"/>
      <c r="G99" s="11"/>
      <c r="H99" s="11"/>
      <c r="I99" s="11"/>
      <c r="J99" s="11"/>
      <c r="W99" s="12"/>
      <c r="X99" s="12"/>
      <c r="Y99" s="12"/>
      <c r="Z99" s="12"/>
      <c r="AA99" s="12"/>
    </row>
    <row r="100" spans="1:27" x14ac:dyDescent="0.2">
      <c r="A100" s="12"/>
      <c r="G100" s="11"/>
      <c r="H100" s="11"/>
      <c r="I100" s="11"/>
      <c r="J100" s="11"/>
      <c r="W100" s="12"/>
      <c r="X100" s="12"/>
      <c r="Y100" s="12"/>
      <c r="Z100" s="12"/>
      <c r="AA100" s="12"/>
    </row>
    <row r="101" spans="1:27" x14ac:dyDescent="0.2">
      <c r="A101" s="12"/>
      <c r="G101" s="11"/>
      <c r="H101" s="11"/>
      <c r="I101" s="11"/>
      <c r="J101" s="11"/>
      <c r="W101" s="12"/>
      <c r="X101" s="12"/>
      <c r="Y101" s="12"/>
      <c r="Z101" s="12"/>
      <c r="AA101" s="12"/>
    </row>
    <row r="102" spans="1:27" x14ac:dyDescent="0.2">
      <c r="A102" s="12"/>
      <c r="G102" s="11"/>
      <c r="H102" s="11"/>
      <c r="I102" s="11"/>
      <c r="J102" s="11"/>
      <c r="W102" s="12"/>
      <c r="X102" s="12"/>
      <c r="Y102" s="12"/>
      <c r="Z102" s="12"/>
      <c r="AA102" s="12"/>
    </row>
    <row r="103" spans="1:27" x14ac:dyDescent="0.2">
      <c r="A103" s="12"/>
      <c r="G103" s="11"/>
      <c r="H103" s="11"/>
      <c r="I103" s="11"/>
      <c r="J103" s="11"/>
      <c r="W103" s="12"/>
      <c r="X103" s="12"/>
      <c r="Y103" s="12"/>
      <c r="Z103" s="12"/>
      <c r="AA103" s="12"/>
    </row>
    <row r="104" spans="1:27" x14ac:dyDescent="0.2">
      <c r="A104" s="12"/>
      <c r="G104" s="11"/>
      <c r="H104" s="11"/>
      <c r="I104" s="11"/>
      <c r="J104" s="11"/>
      <c r="W104" s="12"/>
      <c r="X104" s="12"/>
      <c r="Y104" s="12"/>
      <c r="Z104" s="12"/>
      <c r="AA104" s="12"/>
    </row>
    <row r="105" spans="1:27" x14ac:dyDescent="0.2">
      <c r="A105" s="12"/>
      <c r="G105" s="11"/>
      <c r="H105" s="11"/>
      <c r="I105" s="11"/>
      <c r="J105" s="11"/>
      <c r="W105" s="12"/>
      <c r="X105" s="12"/>
      <c r="Y105" s="12"/>
      <c r="Z105" s="12"/>
      <c r="AA105" s="12"/>
    </row>
    <row r="106" spans="1:27" x14ac:dyDescent="0.2">
      <c r="A106" s="12"/>
      <c r="G106" s="11"/>
      <c r="H106" s="11"/>
      <c r="I106" s="11"/>
      <c r="J106" s="11"/>
      <c r="W106" s="12"/>
      <c r="X106" s="12"/>
      <c r="Y106" s="12"/>
      <c r="Z106" s="12"/>
      <c r="AA106" s="12"/>
    </row>
    <row r="107" spans="1:27" x14ac:dyDescent="0.2">
      <c r="A107" s="12"/>
      <c r="G107" s="11"/>
      <c r="H107" s="11"/>
      <c r="I107" s="11"/>
      <c r="J107" s="11"/>
      <c r="W107" s="12"/>
      <c r="X107" s="12"/>
      <c r="Y107" s="12"/>
      <c r="Z107" s="12"/>
      <c r="AA107" s="12"/>
    </row>
    <row r="108" spans="1:27" x14ac:dyDescent="0.2">
      <c r="A108" s="12"/>
      <c r="G108" s="11"/>
      <c r="H108" s="11"/>
      <c r="I108" s="11"/>
      <c r="J108" s="11"/>
      <c r="W108" s="12"/>
      <c r="X108" s="12"/>
      <c r="Y108" s="12"/>
      <c r="Z108" s="12"/>
      <c r="AA108" s="12"/>
    </row>
    <row r="109" spans="1:27" x14ac:dyDescent="0.2">
      <c r="A109" s="12"/>
      <c r="G109" s="11"/>
      <c r="H109" s="11"/>
      <c r="I109" s="11"/>
      <c r="J109" s="11"/>
      <c r="W109" s="12"/>
      <c r="X109" s="12"/>
      <c r="Y109" s="12"/>
      <c r="Z109" s="12"/>
      <c r="AA109" s="12"/>
    </row>
    <row r="110" spans="1:27" x14ac:dyDescent="0.2">
      <c r="A110" s="12"/>
      <c r="G110" s="11"/>
      <c r="H110" s="11"/>
      <c r="I110" s="11"/>
      <c r="J110" s="11"/>
      <c r="W110" s="12"/>
      <c r="X110" s="12"/>
      <c r="Y110" s="12"/>
      <c r="Z110" s="12"/>
      <c r="AA110" s="12"/>
    </row>
    <row r="111" spans="1:27" x14ac:dyDescent="0.2">
      <c r="A111" s="12"/>
      <c r="G111" s="11"/>
      <c r="H111" s="11"/>
      <c r="I111" s="11"/>
      <c r="J111" s="11"/>
      <c r="W111" s="12"/>
      <c r="X111" s="12"/>
      <c r="Y111" s="12"/>
      <c r="Z111" s="12"/>
      <c r="AA111" s="12"/>
    </row>
    <row r="112" spans="1:27" x14ac:dyDescent="0.2">
      <c r="A112" s="12"/>
      <c r="G112" s="11"/>
      <c r="H112" s="11"/>
      <c r="I112" s="11"/>
      <c r="J112" s="11"/>
      <c r="W112" s="12"/>
      <c r="X112" s="12"/>
      <c r="Y112" s="12"/>
      <c r="Z112" s="12"/>
      <c r="AA112" s="12"/>
    </row>
    <row r="113" spans="1:27" x14ac:dyDescent="0.2">
      <c r="A113" s="12"/>
      <c r="G113" s="11"/>
      <c r="H113" s="11"/>
      <c r="I113" s="11"/>
      <c r="J113" s="11"/>
      <c r="W113" s="12"/>
      <c r="X113" s="12"/>
      <c r="Y113" s="12"/>
      <c r="Z113" s="12"/>
      <c r="AA113" s="12"/>
    </row>
    <row r="114" spans="1:27" x14ac:dyDescent="0.2">
      <c r="A114" s="12"/>
      <c r="G114" s="11"/>
      <c r="H114" s="11"/>
      <c r="I114" s="11"/>
      <c r="J114" s="11"/>
      <c r="W114" s="12"/>
      <c r="X114" s="12"/>
      <c r="Y114" s="12"/>
      <c r="Z114" s="12"/>
      <c r="AA114" s="12"/>
    </row>
    <row r="115" spans="1:27" x14ac:dyDescent="0.2">
      <c r="A115" s="12"/>
      <c r="G115" s="11"/>
      <c r="H115" s="11"/>
      <c r="I115" s="11"/>
      <c r="J115" s="11"/>
      <c r="W115" s="12"/>
      <c r="X115" s="12"/>
      <c r="Y115" s="12"/>
      <c r="Z115" s="12"/>
      <c r="AA115" s="12"/>
    </row>
    <row r="116" spans="1:27" x14ac:dyDescent="0.2">
      <c r="A116" s="12"/>
      <c r="G116" s="11"/>
      <c r="H116" s="11"/>
      <c r="I116" s="11"/>
      <c r="J116" s="11"/>
      <c r="W116" s="12"/>
      <c r="X116" s="12"/>
      <c r="Y116" s="12"/>
      <c r="Z116" s="12"/>
      <c r="AA116" s="12"/>
    </row>
    <row r="117" spans="1:27" x14ac:dyDescent="0.2">
      <c r="A117" s="12"/>
      <c r="G117" s="11"/>
      <c r="H117" s="11"/>
      <c r="I117" s="11"/>
      <c r="J117" s="11"/>
      <c r="W117" s="12"/>
      <c r="X117" s="12"/>
      <c r="Y117" s="12"/>
      <c r="Z117" s="12"/>
      <c r="AA117" s="12"/>
    </row>
    <row r="118" spans="1:27" x14ac:dyDescent="0.2">
      <c r="A118" s="12"/>
      <c r="G118" s="11"/>
      <c r="H118" s="11"/>
      <c r="I118" s="11"/>
      <c r="J118" s="11"/>
      <c r="W118" s="12"/>
      <c r="X118" s="12"/>
      <c r="Y118" s="12"/>
      <c r="Z118" s="12"/>
      <c r="AA118" s="12"/>
    </row>
    <row r="119" spans="1:27" x14ac:dyDescent="0.2">
      <c r="A119" s="12"/>
      <c r="G119" s="11"/>
      <c r="H119" s="11"/>
      <c r="I119" s="11"/>
      <c r="J119" s="11"/>
      <c r="W119" s="12"/>
      <c r="X119" s="12"/>
      <c r="Y119" s="12"/>
      <c r="Z119" s="12"/>
      <c r="AA119" s="12"/>
    </row>
    <row r="120" spans="1:27" x14ac:dyDescent="0.2">
      <c r="A120" s="12"/>
      <c r="G120" s="11"/>
      <c r="H120" s="11"/>
      <c r="I120" s="11"/>
      <c r="J120" s="11"/>
      <c r="W120" s="12"/>
      <c r="X120" s="12"/>
      <c r="Y120" s="12"/>
      <c r="Z120" s="12"/>
      <c r="AA120" s="12"/>
    </row>
    <row r="121" spans="1:27" x14ac:dyDescent="0.2">
      <c r="A121" s="12"/>
      <c r="G121" s="11"/>
      <c r="H121" s="11"/>
      <c r="I121" s="11"/>
      <c r="J121" s="11"/>
      <c r="W121" s="12"/>
      <c r="X121" s="12"/>
      <c r="Y121" s="12"/>
      <c r="Z121" s="12"/>
      <c r="AA121" s="12"/>
    </row>
    <row r="122" spans="1:27" x14ac:dyDescent="0.2">
      <c r="A122" s="12"/>
      <c r="G122" s="11"/>
      <c r="H122" s="11"/>
      <c r="I122" s="11"/>
      <c r="J122" s="11"/>
      <c r="W122" s="12"/>
      <c r="X122" s="12"/>
      <c r="Y122" s="12"/>
      <c r="Z122" s="12"/>
      <c r="AA122" s="12"/>
    </row>
    <row r="123" spans="1:27" x14ac:dyDescent="0.2">
      <c r="A123" s="12"/>
      <c r="G123" s="11"/>
      <c r="H123" s="11"/>
      <c r="I123" s="11"/>
      <c r="J123" s="11"/>
      <c r="W123" s="12"/>
      <c r="X123" s="12"/>
      <c r="Y123" s="12"/>
      <c r="Z123" s="12"/>
      <c r="AA123" s="12"/>
    </row>
    <row r="124" spans="1:27" x14ac:dyDescent="0.2">
      <c r="A124" s="12"/>
      <c r="G124" s="11"/>
      <c r="H124" s="11"/>
      <c r="I124" s="11"/>
      <c r="J124" s="11"/>
      <c r="W124" s="12"/>
      <c r="X124" s="12"/>
      <c r="Y124" s="12"/>
      <c r="Z124" s="12"/>
      <c r="AA124" s="12"/>
    </row>
    <row r="125" spans="1:27" x14ac:dyDescent="0.2">
      <c r="A125" s="12"/>
      <c r="G125" s="11"/>
      <c r="H125" s="11"/>
      <c r="I125" s="11"/>
      <c r="J125" s="11"/>
      <c r="W125" s="12"/>
      <c r="X125" s="12"/>
      <c r="Y125" s="12"/>
      <c r="Z125" s="12"/>
      <c r="AA125" s="12"/>
    </row>
    <row r="126" spans="1:27" x14ac:dyDescent="0.2">
      <c r="A126" s="12"/>
      <c r="G126" s="11"/>
      <c r="H126" s="11"/>
      <c r="I126" s="11"/>
      <c r="J126" s="11"/>
      <c r="W126" s="12"/>
      <c r="X126" s="12"/>
      <c r="Y126" s="12"/>
      <c r="Z126" s="12"/>
      <c r="AA126" s="12"/>
    </row>
    <row r="127" spans="1:27" x14ac:dyDescent="0.2">
      <c r="A127" s="12"/>
      <c r="G127" s="11"/>
      <c r="H127" s="11"/>
      <c r="I127" s="11"/>
      <c r="J127" s="11"/>
      <c r="W127" s="12"/>
      <c r="X127" s="12"/>
      <c r="Y127" s="12"/>
      <c r="Z127" s="12"/>
      <c r="AA127" s="12"/>
    </row>
    <row r="128" spans="1:27" x14ac:dyDescent="0.2">
      <c r="A128" s="12"/>
      <c r="G128" s="11"/>
      <c r="H128" s="11"/>
      <c r="I128" s="11"/>
      <c r="J128" s="11"/>
      <c r="W128" s="12"/>
      <c r="X128" s="12"/>
      <c r="Y128" s="12"/>
      <c r="Z128" s="12"/>
      <c r="AA128" s="12"/>
    </row>
    <row r="129" spans="1:27" x14ac:dyDescent="0.2">
      <c r="A129" s="12"/>
      <c r="G129" s="11"/>
      <c r="H129" s="11"/>
      <c r="I129" s="11"/>
      <c r="J129" s="11"/>
      <c r="W129" s="12"/>
      <c r="X129" s="12"/>
      <c r="Y129" s="12"/>
      <c r="Z129" s="12"/>
      <c r="AA129" s="12"/>
    </row>
    <row r="130" spans="1:27" x14ac:dyDescent="0.2">
      <c r="A130" s="12"/>
      <c r="G130" s="11"/>
      <c r="H130" s="11"/>
      <c r="I130" s="11"/>
      <c r="J130" s="11"/>
      <c r="W130" s="12"/>
      <c r="X130" s="12"/>
      <c r="Y130" s="12"/>
      <c r="Z130" s="12"/>
      <c r="AA130" s="12"/>
    </row>
    <row r="131" spans="1:27" x14ac:dyDescent="0.2">
      <c r="A131" s="12"/>
      <c r="G131" s="11"/>
      <c r="H131" s="11"/>
      <c r="I131" s="11"/>
      <c r="J131" s="11"/>
      <c r="W131" s="12"/>
      <c r="X131" s="12"/>
      <c r="Y131" s="12"/>
      <c r="Z131" s="12"/>
      <c r="AA131" s="12"/>
    </row>
    <row r="132" spans="1:27" x14ac:dyDescent="0.2">
      <c r="A132" s="12"/>
      <c r="G132" s="11"/>
      <c r="H132" s="11"/>
      <c r="I132" s="11"/>
      <c r="J132" s="11"/>
      <c r="W132" s="12"/>
      <c r="X132" s="12"/>
      <c r="Y132" s="12"/>
      <c r="Z132" s="12"/>
      <c r="AA132" s="12"/>
    </row>
    <row r="133" spans="1:27" x14ac:dyDescent="0.2">
      <c r="A133" s="12"/>
      <c r="G133" s="11"/>
      <c r="H133" s="11"/>
      <c r="I133" s="11"/>
      <c r="J133" s="11"/>
      <c r="W133" s="12"/>
      <c r="X133" s="12"/>
      <c r="Y133" s="12"/>
      <c r="Z133" s="12"/>
      <c r="AA133" s="12"/>
    </row>
    <row r="134" spans="1:27" x14ac:dyDescent="0.2">
      <c r="A134" s="12"/>
      <c r="G134" s="11"/>
      <c r="H134" s="11"/>
      <c r="I134" s="11"/>
      <c r="J134" s="11"/>
      <c r="W134" s="12"/>
      <c r="X134" s="12"/>
      <c r="Y134" s="12"/>
      <c r="Z134" s="12"/>
      <c r="AA134" s="12"/>
    </row>
    <row r="135" spans="1:27" x14ac:dyDescent="0.2">
      <c r="A135" s="12"/>
      <c r="G135" s="11"/>
      <c r="H135" s="11"/>
      <c r="I135" s="11"/>
      <c r="J135" s="11"/>
      <c r="W135" s="12"/>
      <c r="X135" s="12"/>
      <c r="Y135" s="12"/>
      <c r="Z135" s="12"/>
      <c r="AA135" s="12"/>
    </row>
    <row r="136" spans="1:27" x14ac:dyDescent="0.2">
      <c r="A136" s="12"/>
      <c r="G136" s="11"/>
      <c r="H136" s="11"/>
      <c r="I136" s="11"/>
      <c r="J136" s="11"/>
      <c r="W136" s="12"/>
      <c r="X136" s="12"/>
      <c r="Y136" s="12"/>
      <c r="Z136" s="12"/>
      <c r="AA136" s="12"/>
    </row>
    <row r="137" spans="1:27" x14ac:dyDescent="0.2">
      <c r="A137" s="12"/>
      <c r="G137" s="11"/>
      <c r="H137" s="11"/>
      <c r="I137" s="11"/>
      <c r="J137" s="11"/>
      <c r="W137" s="12"/>
      <c r="X137" s="12"/>
      <c r="Y137" s="12"/>
      <c r="Z137" s="12"/>
      <c r="AA137" s="12"/>
    </row>
    <row r="138" spans="1:27" x14ac:dyDescent="0.2">
      <c r="A138" s="12"/>
      <c r="G138" s="11"/>
      <c r="H138" s="11"/>
      <c r="I138" s="11"/>
      <c r="J138" s="11"/>
      <c r="W138" s="12"/>
      <c r="X138" s="12"/>
      <c r="Y138" s="12"/>
      <c r="Z138" s="12"/>
      <c r="AA138" s="12"/>
    </row>
    <row r="139" spans="1:27" x14ac:dyDescent="0.2">
      <c r="A139" s="12"/>
      <c r="G139" s="11"/>
      <c r="H139" s="11"/>
      <c r="I139" s="11"/>
      <c r="J139" s="11"/>
      <c r="W139" s="12"/>
      <c r="X139" s="12"/>
      <c r="Y139" s="12"/>
      <c r="Z139" s="12"/>
      <c r="AA139" s="12"/>
    </row>
    <row r="140" spans="1:27" x14ac:dyDescent="0.2">
      <c r="A140" s="12"/>
      <c r="G140" s="11"/>
      <c r="H140" s="11"/>
      <c r="I140" s="11"/>
      <c r="J140" s="11"/>
      <c r="W140" s="12"/>
      <c r="X140" s="12"/>
      <c r="Y140" s="12"/>
      <c r="Z140" s="12"/>
      <c r="AA140" s="12"/>
    </row>
    <row r="141" spans="1:27" x14ac:dyDescent="0.2">
      <c r="A141" s="12"/>
      <c r="G141" s="11"/>
      <c r="H141" s="11"/>
      <c r="I141" s="11"/>
      <c r="J141" s="11"/>
      <c r="W141" s="12"/>
      <c r="X141" s="12"/>
      <c r="Y141" s="12"/>
      <c r="Z141" s="12"/>
      <c r="AA141" s="12"/>
    </row>
    <row r="142" spans="1:27" x14ac:dyDescent="0.2">
      <c r="A142" s="12"/>
      <c r="G142" s="11"/>
      <c r="H142" s="11"/>
      <c r="I142" s="11"/>
      <c r="J142" s="11"/>
      <c r="W142" s="12"/>
      <c r="X142" s="12"/>
      <c r="Y142" s="12"/>
      <c r="Z142" s="12"/>
      <c r="AA142" s="12"/>
    </row>
    <row r="143" spans="1:27" x14ac:dyDescent="0.2">
      <c r="A143" s="12"/>
      <c r="G143" s="11"/>
      <c r="H143" s="11"/>
      <c r="I143" s="11"/>
      <c r="J143" s="11"/>
      <c r="W143" s="12"/>
      <c r="X143" s="12"/>
      <c r="Y143" s="12"/>
      <c r="Z143" s="12"/>
      <c r="AA143" s="12"/>
    </row>
    <row r="144" spans="1:27" x14ac:dyDescent="0.2">
      <c r="A144" s="12"/>
      <c r="G144" s="11"/>
      <c r="H144" s="11"/>
      <c r="I144" s="11"/>
      <c r="J144" s="11"/>
      <c r="W144" s="12"/>
      <c r="X144" s="12"/>
      <c r="Y144" s="12"/>
      <c r="Z144" s="12"/>
      <c r="AA144" s="12"/>
    </row>
    <row r="145" spans="1:27" x14ac:dyDescent="0.2">
      <c r="A145" s="12"/>
      <c r="G145" s="11"/>
      <c r="H145" s="11"/>
      <c r="I145" s="11"/>
      <c r="J145" s="11"/>
      <c r="W145" s="12"/>
      <c r="X145" s="12"/>
      <c r="Y145" s="12"/>
      <c r="Z145" s="12"/>
      <c r="AA145" s="12"/>
    </row>
    <row r="146" spans="1:27" x14ac:dyDescent="0.2">
      <c r="A146" s="12"/>
      <c r="G146" s="11"/>
      <c r="H146" s="11"/>
      <c r="I146" s="11"/>
      <c r="J146" s="11"/>
      <c r="W146" s="12"/>
      <c r="X146" s="12"/>
      <c r="Y146" s="12"/>
      <c r="Z146" s="12"/>
      <c r="AA146" s="12"/>
    </row>
    <row r="147" spans="1:27" x14ac:dyDescent="0.2">
      <c r="A147" s="12"/>
      <c r="G147" s="11"/>
      <c r="H147" s="11"/>
      <c r="I147" s="11"/>
      <c r="J147" s="11"/>
      <c r="W147" s="12"/>
      <c r="X147" s="12"/>
      <c r="Y147" s="12"/>
      <c r="Z147" s="12"/>
      <c r="AA147" s="12"/>
    </row>
    <row r="148" spans="1:27" x14ac:dyDescent="0.2">
      <c r="A148" s="12"/>
      <c r="G148" s="11"/>
      <c r="H148" s="11"/>
      <c r="I148" s="11"/>
      <c r="J148" s="11"/>
      <c r="W148" s="12"/>
      <c r="X148" s="12"/>
      <c r="Y148" s="12"/>
      <c r="Z148" s="12"/>
      <c r="AA148" s="12"/>
    </row>
    <row r="149" spans="1:27" x14ac:dyDescent="0.2">
      <c r="A149" s="12"/>
      <c r="G149" s="11"/>
      <c r="H149" s="11"/>
      <c r="I149" s="11"/>
      <c r="J149" s="11"/>
      <c r="W149" s="12"/>
      <c r="X149" s="12"/>
      <c r="Y149" s="12"/>
      <c r="Z149" s="12"/>
      <c r="AA149" s="12"/>
    </row>
    <row r="150" spans="1:27" x14ac:dyDescent="0.2">
      <c r="A150" s="12"/>
      <c r="G150" s="11"/>
      <c r="H150" s="11"/>
      <c r="I150" s="11"/>
      <c r="J150" s="11"/>
      <c r="W150" s="12"/>
      <c r="X150" s="12"/>
      <c r="Y150" s="12"/>
      <c r="Z150" s="12"/>
      <c r="AA150" s="12"/>
    </row>
    <row r="151" spans="1:27" x14ac:dyDescent="0.2">
      <c r="A151" s="12"/>
      <c r="G151" s="11"/>
      <c r="H151" s="11"/>
      <c r="I151" s="11"/>
      <c r="J151" s="11"/>
      <c r="W151" s="12"/>
      <c r="X151" s="12"/>
      <c r="Y151" s="12"/>
      <c r="Z151" s="12"/>
      <c r="AA151" s="12"/>
    </row>
    <row r="152" spans="1:27" x14ac:dyDescent="0.2">
      <c r="A152" s="12"/>
      <c r="G152" s="11"/>
      <c r="H152" s="11"/>
      <c r="I152" s="11"/>
      <c r="J152" s="11"/>
      <c r="W152" s="12"/>
      <c r="X152" s="12"/>
      <c r="Y152" s="12"/>
      <c r="Z152" s="12"/>
      <c r="AA152" s="12"/>
    </row>
    <row r="153" spans="1:27" x14ac:dyDescent="0.2">
      <c r="A153" s="12"/>
      <c r="G153" s="11"/>
      <c r="H153" s="11"/>
      <c r="I153" s="11"/>
      <c r="J153" s="11"/>
      <c r="W153" s="12"/>
      <c r="X153" s="12"/>
      <c r="Y153" s="12"/>
      <c r="Z153" s="12"/>
      <c r="AA153" s="12"/>
    </row>
    <row r="154" spans="1:27" x14ac:dyDescent="0.2">
      <c r="A154" s="12"/>
      <c r="G154" s="11"/>
      <c r="H154" s="11"/>
      <c r="I154" s="11"/>
      <c r="J154" s="11"/>
      <c r="W154" s="12"/>
      <c r="X154" s="12"/>
      <c r="Y154" s="12"/>
      <c r="Z154" s="12"/>
      <c r="AA154" s="12"/>
    </row>
    <row r="155" spans="1:27" x14ac:dyDescent="0.2">
      <c r="A155" s="12"/>
      <c r="G155" s="11"/>
      <c r="H155" s="11"/>
      <c r="I155" s="11"/>
      <c r="J155" s="11"/>
      <c r="W155" s="12"/>
      <c r="X155" s="12"/>
      <c r="Y155" s="12"/>
      <c r="Z155" s="12"/>
      <c r="AA155" s="12"/>
    </row>
    <row r="156" spans="1:27" x14ac:dyDescent="0.2">
      <c r="A156" s="12"/>
      <c r="G156" s="11"/>
      <c r="H156" s="11"/>
      <c r="I156" s="11"/>
      <c r="J156" s="11"/>
      <c r="W156" s="12"/>
      <c r="X156" s="12"/>
      <c r="Y156" s="12"/>
      <c r="Z156" s="12"/>
      <c r="AA156" s="12"/>
    </row>
    <row r="157" spans="1:27" x14ac:dyDescent="0.2">
      <c r="A157" s="12"/>
      <c r="G157" s="11"/>
      <c r="H157" s="11"/>
      <c r="I157" s="11"/>
      <c r="J157" s="11"/>
      <c r="W157" s="12"/>
      <c r="X157" s="12"/>
      <c r="Y157" s="12"/>
      <c r="Z157" s="12"/>
      <c r="AA157" s="12"/>
    </row>
    <row r="158" spans="1:27" x14ac:dyDescent="0.2">
      <c r="A158" s="12"/>
      <c r="G158" s="11"/>
      <c r="H158" s="11"/>
      <c r="I158" s="11"/>
      <c r="J158" s="11"/>
      <c r="W158" s="12"/>
      <c r="X158" s="12"/>
      <c r="Y158" s="12"/>
      <c r="Z158" s="12"/>
      <c r="AA158" s="12"/>
    </row>
    <row r="159" spans="1:27" x14ac:dyDescent="0.2">
      <c r="A159" s="12"/>
      <c r="G159" s="11"/>
      <c r="H159" s="11"/>
      <c r="I159" s="11"/>
      <c r="J159" s="11"/>
      <c r="W159" s="12"/>
      <c r="X159" s="12"/>
      <c r="Y159" s="12"/>
      <c r="Z159" s="12"/>
      <c r="AA159" s="12"/>
    </row>
    <row r="160" spans="1:27" x14ac:dyDescent="0.2">
      <c r="A160" s="12"/>
      <c r="G160" s="11"/>
      <c r="H160" s="11"/>
      <c r="I160" s="11"/>
      <c r="J160" s="11"/>
      <c r="W160" s="12"/>
      <c r="X160" s="12"/>
      <c r="Y160" s="12"/>
      <c r="Z160" s="12"/>
      <c r="AA160" s="12"/>
    </row>
    <row r="161" spans="1:27" x14ac:dyDescent="0.2">
      <c r="A161" s="12"/>
      <c r="G161" s="11"/>
      <c r="H161" s="11"/>
      <c r="I161" s="11"/>
      <c r="J161" s="11"/>
      <c r="W161" s="12"/>
      <c r="X161" s="12"/>
      <c r="Y161" s="12"/>
      <c r="Z161" s="12"/>
      <c r="AA161" s="12"/>
    </row>
    <row r="162" spans="1:27" x14ac:dyDescent="0.2">
      <c r="A162" s="12"/>
      <c r="G162" s="11"/>
      <c r="H162" s="11"/>
      <c r="I162" s="11"/>
      <c r="J162" s="11"/>
      <c r="W162" s="12"/>
      <c r="X162" s="12"/>
      <c r="Y162" s="12"/>
      <c r="Z162" s="12"/>
      <c r="AA162" s="12"/>
    </row>
    <row r="163" spans="1:27" x14ac:dyDescent="0.2">
      <c r="A163" s="12"/>
      <c r="G163" s="11"/>
      <c r="H163" s="11"/>
      <c r="I163" s="11"/>
      <c r="J163" s="11"/>
      <c r="W163" s="12"/>
      <c r="X163" s="12"/>
      <c r="Y163" s="12"/>
      <c r="Z163" s="12"/>
      <c r="AA163" s="12"/>
    </row>
    <row r="164" spans="1:27" x14ac:dyDescent="0.2">
      <c r="A164" s="12"/>
      <c r="G164" s="11"/>
      <c r="H164" s="11"/>
      <c r="I164" s="11"/>
      <c r="J164" s="11"/>
      <c r="W164" s="12"/>
      <c r="X164" s="12"/>
      <c r="Y164" s="12"/>
      <c r="Z164" s="12"/>
      <c r="AA164" s="12"/>
    </row>
    <row r="165" spans="1:27" x14ac:dyDescent="0.2">
      <c r="A165" s="12"/>
      <c r="G165" s="11"/>
      <c r="H165" s="11"/>
      <c r="I165" s="11"/>
      <c r="J165" s="11"/>
      <c r="W165" s="12"/>
      <c r="X165" s="12"/>
      <c r="Y165" s="12"/>
      <c r="Z165" s="12"/>
      <c r="AA165" s="12"/>
    </row>
    <row r="166" spans="1:27" x14ac:dyDescent="0.2">
      <c r="A166" s="12"/>
      <c r="G166" s="11"/>
      <c r="H166" s="11"/>
      <c r="I166" s="11"/>
      <c r="J166" s="11"/>
      <c r="W166" s="12"/>
      <c r="X166" s="12"/>
      <c r="Y166" s="12"/>
      <c r="Z166" s="12"/>
      <c r="AA166" s="12"/>
    </row>
    <row r="167" spans="1:27" x14ac:dyDescent="0.2">
      <c r="A167" s="12"/>
      <c r="G167" s="11"/>
      <c r="H167" s="11"/>
      <c r="I167" s="11"/>
      <c r="J167" s="11"/>
      <c r="W167" s="12"/>
      <c r="X167" s="12"/>
      <c r="Y167" s="12"/>
      <c r="Z167" s="12"/>
      <c r="AA167" s="12"/>
    </row>
    <row r="168" spans="1:27" x14ac:dyDescent="0.2">
      <c r="A168" s="12"/>
      <c r="G168" s="11"/>
      <c r="H168" s="11"/>
      <c r="I168" s="11"/>
      <c r="J168" s="11"/>
      <c r="W168" s="12"/>
      <c r="X168" s="12"/>
      <c r="Y168" s="12"/>
      <c r="Z168" s="12"/>
      <c r="AA168" s="12"/>
    </row>
    <row r="169" spans="1:27" x14ac:dyDescent="0.2">
      <c r="A169" s="12"/>
      <c r="G169" s="11"/>
      <c r="H169" s="11"/>
      <c r="I169" s="11"/>
      <c r="J169" s="11"/>
      <c r="W169" s="12"/>
      <c r="X169" s="12"/>
      <c r="Y169" s="12"/>
      <c r="Z169" s="12"/>
      <c r="AA169" s="12"/>
    </row>
    <row r="170" spans="1:27" x14ac:dyDescent="0.2">
      <c r="A170" s="12"/>
      <c r="G170" s="11"/>
      <c r="H170" s="11"/>
      <c r="I170" s="11"/>
      <c r="J170" s="11"/>
      <c r="W170" s="12"/>
      <c r="X170" s="12"/>
      <c r="Y170" s="12"/>
      <c r="Z170" s="12"/>
      <c r="AA170" s="12"/>
    </row>
    <row r="171" spans="1:27" x14ac:dyDescent="0.2">
      <c r="A171" s="12"/>
      <c r="G171" s="11"/>
      <c r="H171" s="11"/>
      <c r="I171" s="11"/>
      <c r="J171" s="11"/>
      <c r="W171" s="12"/>
      <c r="X171" s="12"/>
      <c r="Y171" s="12"/>
      <c r="Z171" s="12"/>
      <c r="AA171" s="12"/>
    </row>
    <row r="172" spans="1:27" x14ac:dyDescent="0.2">
      <c r="A172" s="12"/>
      <c r="G172" s="11"/>
      <c r="H172" s="11"/>
      <c r="I172" s="11"/>
      <c r="J172" s="11"/>
      <c r="W172" s="12"/>
      <c r="X172" s="12"/>
      <c r="Y172" s="12"/>
      <c r="Z172" s="12"/>
      <c r="AA172" s="12"/>
    </row>
    <row r="173" spans="1:27" x14ac:dyDescent="0.2">
      <c r="A173" s="12"/>
      <c r="G173" s="11"/>
      <c r="H173" s="11"/>
      <c r="I173" s="11"/>
      <c r="J173" s="11"/>
      <c r="W173" s="12"/>
      <c r="X173" s="12"/>
      <c r="Y173" s="12"/>
      <c r="Z173" s="12"/>
      <c r="AA173" s="12"/>
    </row>
    <row r="174" spans="1:27" x14ac:dyDescent="0.2">
      <c r="A174" s="12"/>
      <c r="G174" s="11"/>
      <c r="H174" s="11"/>
      <c r="I174" s="11"/>
      <c r="J174" s="11"/>
      <c r="W174" s="12"/>
      <c r="X174" s="12"/>
      <c r="Y174" s="12"/>
      <c r="Z174" s="12"/>
      <c r="AA174" s="12"/>
    </row>
    <row r="175" spans="1:27" x14ac:dyDescent="0.2">
      <c r="A175" s="12"/>
      <c r="G175" s="11"/>
      <c r="H175" s="11"/>
      <c r="I175" s="11"/>
      <c r="J175" s="11"/>
      <c r="W175" s="12"/>
      <c r="X175" s="12"/>
      <c r="Y175" s="12"/>
      <c r="Z175" s="12"/>
      <c r="AA175" s="12"/>
    </row>
    <row r="176" spans="1:27" x14ac:dyDescent="0.2">
      <c r="A176" s="12"/>
      <c r="G176" s="11"/>
      <c r="H176" s="11"/>
      <c r="I176" s="11"/>
      <c r="J176" s="11"/>
      <c r="W176" s="12"/>
      <c r="X176" s="12"/>
      <c r="Y176" s="12"/>
      <c r="Z176" s="12"/>
      <c r="AA176" s="12"/>
    </row>
    <row r="177" spans="1:27" x14ac:dyDescent="0.2">
      <c r="A177" s="12"/>
      <c r="G177" s="11"/>
      <c r="H177" s="11"/>
      <c r="I177" s="11"/>
      <c r="J177" s="11"/>
      <c r="W177" s="12"/>
      <c r="X177" s="12"/>
      <c r="Y177" s="12"/>
      <c r="Z177" s="12"/>
      <c r="AA177" s="12"/>
    </row>
    <row r="178" spans="1:27" x14ac:dyDescent="0.2">
      <c r="A178" s="12"/>
      <c r="G178" s="11"/>
      <c r="H178" s="11"/>
      <c r="I178" s="11"/>
      <c r="J178" s="11"/>
      <c r="W178" s="12"/>
      <c r="X178" s="12"/>
      <c r="Y178" s="12"/>
      <c r="Z178" s="12"/>
      <c r="AA178" s="12"/>
    </row>
    <row r="179" spans="1:27" x14ac:dyDescent="0.2">
      <c r="A179" s="12"/>
      <c r="G179" s="11"/>
      <c r="H179" s="11"/>
      <c r="I179" s="11"/>
      <c r="J179" s="11"/>
      <c r="W179" s="12"/>
      <c r="X179" s="12"/>
      <c r="Y179" s="12"/>
      <c r="Z179" s="12"/>
      <c r="AA179" s="12"/>
    </row>
    <row r="180" spans="1:27" x14ac:dyDescent="0.2">
      <c r="A180" s="12"/>
      <c r="G180" s="11"/>
      <c r="H180" s="11"/>
      <c r="I180" s="11"/>
      <c r="J180" s="11"/>
      <c r="W180" s="12"/>
      <c r="X180" s="12"/>
      <c r="Y180" s="12"/>
      <c r="Z180" s="12"/>
      <c r="AA180" s="12"/>
    </row>
    <row r="181" spans="1:27" x14ac:dyDescent="0.2">
      <c r="A181" s="12"/>
      <c r="G181" s="11"/>
      <c r="H181" s="11"/>
      <c r="I181" s="11"/>
      <c r="J181" s="11"/>
      <c r="W181" s="12"/>
      <c r="X181" s="12"/>
      <c r="Y181" s="12"/>
      <c r="Z181" s="12"/>
      <c r="AA181" s="12"/>
    </row>
    <row r="182" spans="1:27" x14ac:dyDescent="0.2">
      <c r="A182" s="12"/>
      <c r="G182" s="11"/>
      <c r="H182" s="11"/>
      <c r="I182" s="11"/>
      <c r="J182" s="11"/>
      <c r="W182" s="12"/>
      <c r="X182" s="12"/>
      <c r="Y182" s="12"/>
      <c r="Z182" s="12"/>
      <c r="AA182" s="12"/>
    </row>
    <row r="183" spans="1:27" x14ac:dyDescent="0.2">
      <c r="A183" s="12"/>
      <c r="G183" s="11"/>
      <c r="H183" s="11"/>
      <c r="I183" s="11"/>
      <c r="J183" s="11"/>
      <c r="W183" s="12"/>
      <c r="X183" s="12"/>
      <c r="Y183" s="12"/>
      <c r="Z183" s="12"/>
      <c r="AA183" s="12"/>
    </row>
    <row r="184" spans="1:27" x14ac:dyDescent="0.2">
      <c r="A184" s="12"/>
      <c r="G184" s="11"/>
      <c r="H184" s="11"/>
      <c r="I184" s="11"/>
      <c r="J184" s="11"/>
      <c r="W184" s="12"/>
      <c r="X184" s="12"/>
      <c r="Y184" s="12"/>
      <c r="Z184" s="12"/>
      <c r="AA184" s="12"/>
    </row>
    <row r="185" spans="1:27" x14ac:dyDescent="0.2">
      <c r="A185" s="12"/>
      <c r="G185" s="11"/>
      <c r="H185" s="11"/>
      <c r="I185" s="11"/>
      <c r="J185" s="11"/>
      <c r="W185" s="12"/>
      <c r="X185" s="12"/>
      <c r="Y185" s="12"/>
      <c r="Z185" s="12"/>
      <c r="AA185" s="12"/>
    </row>
    <row r="186" spans="1:27" x14ac:dyDescent="0.2">
      <c r="A186" s="12"/>
      <c r="G186" s="11"/>
      <c r="H186" s="11"/>
      <c r="I186" s="11"/>
      <c r="J186" s="11"/>
      <c r="W186" s="12"/>
      <c r="X186" s="12"/>
      <c r="Y186" s="12"/>
      <c r="Z186" s="12"/>
      <c r="AA186" s="12"/>
    </row>
    <row r="187" spans="1:27" x14ac:dyDescent="0.2">
      <c r="A187" s="12"/>
      <c r="G187" s="11"/>
      <c r="H187" s="11"/>
      <c r="I187" s="11"/>
      <c r="J187" s="11"/>
      <c r="W187" s="12"/>
      <c r="X187" s="12"/>
      <c r="Y187" s="12"/>
      <c r="Z187" s="12"/>
      <c r="AA187" s="12"/>
    </row>
    <row r="188" spans="1:27" x14ac:dyDescent="0.2">
      <c r="A188" s="12"/>
      <c r="G188" s="11"/>
      <c r="H188" s="11"/>
      <c r="I188" s="11"/>
      <c r="J188" s="11"/>
      <c r="W188" s="12"/>
      <c r="X188" s="12"/>
      <c r="Y188" s="12"/>
      <c r="Z188" s="12"/>
      <c r="AA188" s="12"/>
    </row>
    <row r="189" spans="1:27" x14ac:dyDescent="0.2">
      <c r="A189" s="12"/>
      <c r="G189" s="11"/>
      <c r="H189" s="11"/>
      <c r="I189" s="11"/>
      <c r="J189" s="11"/>
      <c r="W189" s="12"/>
      <c r="X189" s="12"/>
      <c r="Y189" s="12"/>
      <c r="Z189" s="12"/>
      <c r="AA189" s="12"/>
    </row>
    <row r="190" spans="1:27" x14ac:dyDescent="0.2">
      <c r="A190" s="12"/>
      <c r="G190" s="11"/>
      <c r="H190" s="11"/>
      <c r="I190" s="11"/>
      <c r="J190" s="11"/>
      <c r="W190" s="12"/>
      <c r="X190" s="12"/>
      <c r="Y190" s="12"/>
      <c r="Z190" s="12"/>
      <c r="AA190" s="12"/>
    </row>
    <row r="191" spans="1:27" x14ac:dyDescent="0.2">
      <c r="A191" s="12"/>
      <c r="G191" s="11"/>
      <c r="H191" s="11"/>
      <c r="I191" s="11"/>
      <c r="J191" s="11"/>
      <c r="W191" s="12"/>
      <c r="X191" s="12"/>
      <c r="Y191" s="12"/>
      <c r="Z191" s="12"/>
      <c r="AA191" s="12"/>
    </row>
    <row r="192" spans="1:27" x14ac:dyDescent="0.2">
      <c r="A192" s="12"/>
      <c r="G192" s="11"/>
      <c r="H192" s="11"/>
      <c r="I192" s="11"/>
      <c r="J192" s="11"/>
      <c r="W192" s="12"/>
      <c r="X192" s="12"/>
      <c r="Y192" s="12"/>
      <c r="Z192" s="12"/>
      <c r="AA192" s="12"/>
    </row>
    <row r="193" spans="1:27" x14ac:dyDescent="0.2">
      <c r="A193" s="12"/>
      <c r="G193" s="11"/>
      <c r="H193" s="11"/>
      <c r="I193" s="11"/>
      <c r="J193" s="11"/>
      <c r="W193" s="12"/>
      <c r="X193" s="12"/>
      <c r="Y193" s="12"/>
      <c r="Z193" s="12"/>
      <c r="AA193" s="12"/>
    </row>
    <row r="194" spans="1:27" x14ac:dyDescent="0.2">
      <c r="A194" s="12"/>
      <c r="G194" s="11"/>
      <c r="H194" s="11"/>
      <c r="I194" s="11"/>
      <c r="J194" s="11"/>
      <c r="W194" s="12"/>
      <c r="X194" s="12"/>
      <c r="Y194" s="12"/>
      <c r="Z194" s="12"/>
      <c r="AA194" s="12"/>
    </row>
    <row r="195" spans="1:27" x14ac:dyDescent="0.2">
      <c r="A195" s="12"/>
      <c r="G195" s="11"/>
      <c r="H195" s="11"/>
      <c r="I195" s="11"/>
      <c r="J195" s="11"/>
      <c r="W195" s="12"/>
      <c r="X195" s="12"/>
      <c r="Y195" s="12"/>
      <c r="Z195" s="12"/>
      <c r="AA195" s="12"/>
    </row>
    <row r="196" spans="1:27" x14ac:dyDescent="0.2">
      <c r="A196" s="12"/>
      <c r="G196" s="11"/>
      <c r="H196" s="11"/>
      <c r="I196" s="11"/>
      <c r="J196" s="11"/>
      <c r="W196" s="12"/>
      <c r="X196" s="12"/>
      <c r="Y196" s="12"/>
      <c r="Z196" s="12"/>
      <c r="AA196" s="12"/>
    </row>
    <row r="197" spans="1:27" x14ac:dyDescent="0.2">
      <c r="A197" s="12"/>
      <c r="G197" s="11"/>
      <c r="H197" s="11"/>
      <c r="I197" s="11"/>
      <c r="J197" s="11"/>
      <c r="W197" s="12"/>
      <c r="X197" s="12"/>
      <c r="Y197" s="12"/>
      <c r="Z197" s="12"/>
      <c r="AA197" s="12"/>
    </row>
    <row r="198" spans="1:27" x14ac:dyDescent="0.2">
      <c r="A198" s="12"/>
      <c r="G198" s="11"/>
      <c r="H198" s="11"/>
      <c r="I198" s="11"/>
      <c r="J198" s="11"/>
      <c r="W198" s="12"/>
      <c r="X198" s="12"/>
      <c r="Y198" s="12"/>
      <c r="Z198" s="12"/>
      <c r="AA198" s="12"/>
    </row>
    <row r="199" spans="1:27" x14ac:dyDescent="0.2">
      <c r="A199" s="12"/>
      <c r="G199" s="11"/>
      <c r="H199" s="11"/>
      <c r="I199" s="11"/>
      <c r="J199" s="11"/>
      <c r="W199" s="12"/>
      <c r="X199" s="12"/>
      <c r="Y199" s="12"/>
      <c r="Z199" s="12"/>
      <c r="AA199" s="12"/>
    </row>
    <row r="200" spans="1:27" x14ac:dyDescent="0.2">
      <c r="A200" s="12"/>
      <c r="G200" s="11"/>
      <c r="H200" s="11"/>
      <c r="I200" s="11"/>
      <c r="J200" s="11"/>
      <c r="W200" s="12"/>
      <c r="X200" s="12"/>
      <c r="Y200" s="12"/>
      <c r="Z200" s="12"/>
      <c r="AA200" s="12"/>
    </row>
    <row r="201" spans="1:27" x14ac:dyDescent="0.2">
      <c r="A201" s="12"/>
      <c r="G201" s="11"/>
      <c r="H201" s="11"/>
      <c r="I201" s="11"/>
      <c r="J201" s="11"/>
      <c r="W201" s="12"/>
      <c r="X201" s="12"/>
      <c r="Y201" s="12"/>
      <c r="Z201" s="12"/>
      <c r="AA201" s="12"/>
    </row>
    <row r="202" spans="1:27" x14ac:dyDescent="0.2">
      <c r="A202" s="12"/>
      <c r="G202" s="11"/>
      <c r="H202" s="11"/>
      <c r="I202" s="11"/>
      <c r="J202" s="11"/>
      <c r="W202" s="12"/>
      <c r="X202" s="12"/>
      <c r="Y202" s="12"/>
      <c r="Z202" s="12"/>
      <c r="AA202" s="12"/>
    </row>
    <row r="203" spans="1:27" x14ac:dyDescent="0.2">
      <c r="A203" s="12"/>
      <c r="G203" s="11"/>
      <c r="H203" s="11"/>
      <c r="I203" s="11"/>
      <c r="J203" s="11"/>
      <c r="W203" s="12"/>
      <c r="X203" s="12"/>
      <c r="Y203" s="12"/>
      <c r="Z203" s="12"/>
      <c r="AA203" s="12"/>
    </row>
    <row r="204" spans="1:27" x14ac:dyDescent="0.2">
      <c r="A204" s="12"/>
      <c r="G204" s="11"/>
      <c r="H204" s="11"/>
      <c r="I204" s="11"/>
      <c r="J204" s="11"/>
      <c r="W204" s="12"/>
      <c r="X204" s="12"/>
      <c r="Y204" s="12"/>
      <c r="Z204" s="12"/>
      <c r="AA204" s="12"/>
    </row>
    <row r="205" spans="1:27" x14ac:dyDescent="0.2">
      <c r="A205" s="12"/>
      <c r="G205" s="11"/>
      <c r="H205" s="11"/>
      <c r="I205" s="11"/>
      <c r="J205" s="11"/>
      <c r="W205" s="12"/>
      <c r="X205" s="12"/>
      <c r="Y205" s="12"/>
      <c r="Z205" s="12"/>
      <c r="AA205" s="12"/>
    </row>
    <row r="206" spans="1:27" x14ac:dyDescent="0.2">
      <c r="A206" s="12"/>
      <c r="G206" s="11"/>
      <c r="H206" s="11"/>
      <c r="I206" s="11"/>
      <c r="J206" s="11"/>
      <c r="W206" s="12"/>
      <c r="X206" s="12"/>
      <c r="Y206" s="12"/>
      <c r="Z206" s="12"/>
      <c r="AA206" s="12"/>
    </row>
    <row r="207" spans="1:27" x14ac:dyDescent="0.2">
      <c r="A207" s="12"/>
      <c r="G207" s="11"/>
      <c r="H207" s="11"/>
      <c r="I207" s="11"/>
      <c r="J207" s="11"/>
      <c r="W207" s="12"/>
      <c r="X207" s="12"/>
      <c r="Y207" s="12"/>
      <c r="Z207" s="12"/>
      <c r="AA207" s="12"/>
    </row>
    <row r="208" spans="1:27" x14ac:dyDescent="0.2">
      <c r="A208" s="12"/>
      <c r="G208" s="11"/>
      <c r="H208" s="11"/>
      <c r="I208" s="11"/>
      <c r="J208" s="11"/>
      <c r="W208" s="12"/>
      <c r="X208" s="12"/>
      <c r="Y208" s="12"/>
      <c r="Z208" s="12"/>
      <c r="AA208" s="12"/>
    </row>
    <row r="209" spans="1:27" x14ac:dyDescent="0.2">
      <c r="A209" s="12"/>
      <c r="G209" s="11"/>
      <c r="H209" s="11"/>
      <c r="I209" s="11"/>
      <c r="J209" s="11"/>
      <c r="W209" s="12"/>
      <c r="X209" s="12"/>
      <c r="Y209" s="12"/>
      <c r="Z209" s="12"/>
      <c r="AA209" s="12"/>
    </row>
    <row r="210" spans="1:27" x14ac:dyDescent="0.2">
      <c r="A210" s="12"/>
      <c r="G210" s="11"/>
      <c r="H210" s="11"/>
      <c r="I210" s="11"/>
      <c r="J210" s="11"/>
      <c r="W210" s="12"/>
      <c r="X210" s="12"/>
      <c r="Y210" s="12"/>
      <c r="Z210" s="12"/>
      <c r="AA210" s="12"/>
    </row>
    <row r="211" spans="1:27" x14ac:dyDescent="0.2">
      <c r="A211" s="12"/>
      <c r="G211" s="11"/>
      <c r="H211" s="11"/>
      <c r="I211" s="11"/>
      <c r="J211" s="11"/>
      <c r="W211" s="12"/>
      <c r="X211" s="12"/>
      <c r="Y211" s="12"/>
      <c r="Z211" s="12"/>
      <c r="AA211" s="12"/>
    </row>
    <row r="212" spans="1:27" x14ac:dyDescent="0.2">
      <c r="A212" s="12"/>
      <c r="G212" s="11"/>
      <c r="H212" s="11"/>
      <c r="I212" s="11"/>
      <c r="J212" s="11"/>
      <c r="W212" s="12"/>
      <c r="X212" s="12"/>
      <c r="Y212" s="12"/>
      <c r="Z212" s="12"/>
      <c r="AA212" s="12"/>
    </row>
    <row r="213" spans="1:27" x14ac:dyDescent="0.2">
      <c r="A213" s="12"/>
      <c r="G213" s="11"/>
      <c r="H213" s="11"/>
      <c r="I213" s="11"/>
      <c r="J213" s="11"/>
      <c r="W213" s="12"/>
      <c r="X213" s="12"/>
      <c r="Y213" s="12"/>
      <c r="Z213" s="12"/>
      <c r="AA213" s="12"/>
    </row>
    <row r="214" spans="1:27" x14ac:dyDescent="0.2">
      <c r="A214" s="12"/>
      <c r="G214" s="11"/>
      <c r="H214" s="11"/>
      <c r="I214" s="11"/>
      <c r="J214" s="11"/>
      <c r="W214" s="12"/>
      <c r="X214" s="12"/>
      <c r="Y214" s="12"/>
      <c r="Z214" s="12"/>
      <c r="AA214" s="12"/>
    </row>
    <row r="215" spans="1:27" x14ac:dyDescent="0.2">
      <c r="A215" s="12"/>
      <c r="G215" s="11"/>
      <c r="H215" s="11"/>
      <c r="I215" s="11"/>
      <c r="J215" s="11"/>
      <c r="W215" s="12"/>
      <c r="X215" s="12"/>
      <c r="Y215" s="12"/>
      <c r="Z215" s="12"/>
      <c r="AA215" s="12"/>
    </row>
    <row r="216" spans="1:27" x14ac:dyDescent="0.2">
      <c r="A216" s="12"/>
      <c r="G216" s="11"/>
      <c r="H216" s="11"/>
      <c r="I216" s="11"/>
      <c r="J216" s="11"/>
      <c r="W216" s="12"/>
      <c r="X216" s="12"/>
      <c r="Y216" s="12"/>
      <c r="Z216" s="12"/>
      <c r="AA216" s="12"/>
    </row>
    <row r="217" spans="1:27" x14ac:dyDescent="0.2">
      <c r="A217" s="12"/>
      <c r="G217" s="11"/>
      <c r="H217" s="11"/>
      <c r="I217" s="11"/>
      <c r="J217" s="11"/>
      <c r="W217" s="12"/>
      <c r="X217" s="12"/>
      <c r="Y217" s="12"/>
      <c r="Z217" s="12"/>
      <c r="AA217" s="12"/>
    </row>
    <row r="218" spans="1:27" x14ac:dyDescent="0.2">
      <c r="A218" s="12"/>
      <c r="G218" s="11"/>
      <c r="H218" s="11"/>
      <c r="I218" s="11"/>
      <c r="J218" s="11"/>
      <c r="W218" s="12"/>
      <c r="X218" s="12"/>
      <c r="Y218" s="12"/>
      <c r="Z218" s="12"/>
      <c r="AA218" s="12"/>
    </row>
    <row r="219" spans="1:27" x14ac:dyDescent="0.2">
      <c r="A219" s="12"/>
      <c r="G219" s="11"/>
      <c r="H219" s="11"/>
      <c r="I219" s="11"/>
      <c r="J219" s="11"/>
      <c r="W219" s="12"/>
      <c r="X219" s="12"/>
      <c r="Y219" s="12"/>
      <c r="Z219" s="12"/>
      <c r="AA219" s="12"/>
    </row>
    <row r="220" spans="1:27" x14ac:dyDescent="0.2">
      <c r="A220" s="12"/>
      <c r="G220" s="11"/>
      <c r="H220" s="11"/>
      <c r="I220" s="11"/>
      <c r="J220" s="11"/>
      <c r="W220" s="12"/>
      <c r="X220" s="12"/>
      <c r="Y220" s="12"/>
      <c r="Z220" s="12"/>
      <c r="AA220" s="12"/>
    </row>
    <row r="221" spans="1:27" x14ac:dyDescent="0.2">
      <c r="A221" s="12"/>
      <c r="G221" s="11"/>
      <c r="H221" s="11"/>
      <c r="I221" s="11"/>
      <c r="J221" s="11"/>
      <c r="W221" s="12"/>
      <c r="X221" s="12"/>
      <c r="Y221" s="12"/>
      <c r="Z221" s="12"/>
      <c r="AA221" s="12"/>
    </row>
    <row r="222" spans="1:27" x14ac:dyDescent="0.2">
      <c r="A222" s="12"/>
      <c r="G222" s="11"/>
      <c r="H222" s="11"/>
      <c r="I222" s="11"/>
      <c r="J222" s="11"/>
      <c r="W222" s="12"/>
      <c r="X222" s="12"/>
      <c r="Y222" s="12"/>
      <c r="Z222" s="12"/>
      <c r="AA222" s="12"/>
    </row>
    <row r="223" spans="1:27" x14ac:dyDescent="0.2">
      <c r="A223" s="12"/>
      <c r="G223" s="11"/>
      <c r="H223" s="11"/>
      <c r="I223" s="11"/>
      <c r="J223" s="11"/>
      <c r="W223" s="12"/>
      <c r="X223" s="12"/>
      <c r="Y223" s="12"/>
      <c r="Z223" s="12"/>
      <c r="AA223" s="12"/>
    </row>
    <row r="224" spans="1:27" x14ac:dyDescent="0.2">
      <c r="A224" s="12"/>
      <c r="G224" s="11"/>
      <c r="H224" s="11"/>
      <c r="I224" s="11"/>
      <c r="J224" s="11"/>
      <c r="W224" s="12"/>
      <c r="X224" s="12"/>
      <c r="Y224" s="12"/>
      <c r="Z224" s="12"/>
      <c r="AA224" s="12"/>
    </row>
    <row r="225" spans="1:27" x14ac:dyDescent="0.2">
      <c r="A225" s="12"/>
      <c r="G225" s="11"/>
      <c r="H225" s="11"/>
      <c r="I225" s="11"/>
      <c r="J225" s="11"/>
      <c r="W225" s="12"/>
      <c r="X225" s="12"/>
      <c r="Y225" s="12"/>
      <c r="Z225" s="12"/>
      <c r="AA225" s="12"/>
    </row>
    <row r="226" spans="1:27" x14ac:dyDescent="0.2">
      <c r="A226" s="12"/>
      <c r="G226" s="11"/>
      <c r="H226" s="11"/>
      <c r="I226" s="11"/>
      <c r="J226" s="11"/>
      <c r="W226" s="12"/>
      <c r="X226" s="12"/>
      <c r="Y226" s="12"/>
      <c r="Z226" s="12"/>
      <c r="AA226" s="12"/>
    </row>
    <row r="227" spans="1:27" x14ac:dyDescent="0.2">
      <c r="A227" s="12"/>
      <c r="G227" s="11"/>
      <c r="H227" s="11"/>
      <c r="I227" s="11"/>
      <c r="J227" s="11"/>
      <c r="W227" s="12"/>
      <c r="X227" s="12"/>
      <c r="Y227" s="12"/>
      <c r="Z227" s="12"/>
      <c r="AA227" s="12"/>
    </row>
    <row r="228" spans="1:27" x14ac:dyDescent="0.2">
      <c r="A228" s="12"/>
      <c r="G228" s="11"/>
      <c r="H228" s="11"/>
      <c r="I228" s="11"/>
      <c r="J228" s="11"/>
      <c r="W228" s="12"/>
      <c r="X228" s="12"/>
      <c r="Y228" s="12"/>
      <c r="Z228" s="12"/>
      <c r="AA228" s="12"/>
    </row>
    <row r="229" spans="1:27" x14ac:dyDescent="0.2">
      <c r="A229" s="12"/>
      <c r="G229" s="11"/>
      <c r="H229" s="11"/>
      <c r="I229" s="11"/>
      <c r="J229" s="11"/>
      <c r="W229" s="12"/>
      <c r="X229" s="12"/>
      <c r="Y229" s="12"/>
      <c r="Z229" s="12"/>
      <c r="AA229" s="12"/>
    </row>
    <row r="230" spans="1:27" x14ac:dyDescent="0.2">
      <c r="A230" s="12"/>
      <c r="G230" s="11"/>
      <c r="H230" s="11"/>
      <c r="I230" s="11"/>
      <c r="J230" s="11"/>
      <c r="W230" s="12"/>
      <c r="X230" s="12"/>
      <c r="Y230" s="12"/>
      <c r="Z230" s="12"/>
      <c r="AA230" s="12"/>
    </row>
    <row r="231" spans="1:27" x14ac:dyDescent="0.2">
      <c r="A231" s="12"/>
      <c r="G231" s="11"/>
      <c r="H231" s="11"/>
      <c r="I231" s="11"/>
      <c r="J231" s="11"/>
      <c r="W231" s="12"/>
      <c r="X231" s="12"/>
      <c r="Y231" s="12"/>
      <c r="Z231" s="12"/>
      <c r="AA231" s="12"/>
    </row>
    <row r="232" spans="1:27" x14ac:dyDescent="0.2">
      <c r="A232" s="12"/>
      <c r="G232" s="11"/>
      <c r="H232" s="11"/>
      <c r="I232" s="11"/>
      <c r="J232" s="11"/>
      <c r="W232" s="12"/>
      <c r="X232" s="12"/>
      <c r="Y232" s="12"/>
      <c r="Z232" s="12"/>
      <c r="AA232" s="12"/>
    </row>
    <row r="233" spans="1:27" x14ac:dyDescent="0.2">
      <c r="A233" s="12"/>
      <c r="G233" s="11"/>
      <c r="H233" s="11"/>
      <c r="I233" s="11"/>
      <c r="J233" s="11"/>
      <c r="W233" s="12"/>
      <c r="X233" s="12"/>
      <c r="Y233" s="12"/>
      <c r="Z233" s="12"/>
      <c r="AA233" s="12"/>
    </row>
    <row r="234" spans="1:27" x14ac:dyDescent="0.2">
      <c r="A234" s="12"/>
      <c r="G234" s="11"/>
      <c r="H234" s="11"/>
      <c r="I234" s="11"/>
      <c r="J234" s="11"/>
      <c r="W234" s="12"/>
      <c r="X234" s="12"/>
      <c r="Y234" s="12"/>
      <c r="Z234" s="12"/>
      <c r="AA234" s="12"/>
    </row>
    <row r="235" spans="1:27" x14ac:dyDescent="0.2">
      <c r="A235" s="12"/>
      <c r="G235" s="11"/>
      <c r="H235" s="11"/>
      <c r="I235" s="11"/>
      <c r="J235" s="11"/>
      <c r="W235" s="12"/>
      <c r="X235" s="12"/>
      <c r="Y235" s="12"/>
      <c r="Z235" s="12"/>
      <c r="AA235" s="12"/>
    </row>
    <row r="236" spans="1:27" x14ac:dyDescent="0.2">
      <c r="A236" s="12"/>
      <c r="G236" s="11"/>
      <c r="H236" s="11"/>
      <c r="I236" s="11"/>
      <c r="J236" s="11"/>
      <c r="W236" s="12"/>
      <c r="X236" s="12"/>
      <c r="Y236" s="12"/>
      <c r="Z236" s="12"/>
      <c r="AA236" s="12"/>
    </row>
    <row r="237" spans="1:27" x14ac:dyDescent="0.2">
      <c r="A237" s="12"/>
      <c r="G237" s="11"/>
      <c r="H237" s="11"/>
      <c r="I237" s="11"/>
      <c r="J237" s="11"/>
      <c r="W237" s="12"/>
      <c r="X237" s="12"/>
      <c r="Y237" s="12"/>
      <c r="Z237" s="12"/>
      <c r="AA237" s="12"/>
    </row>
    <row r="238" spans="1:27" x14ac:dyDescent="0.2">
      <c r="A238" s="12"/>
      <c r="G238" s="11"/>
      <c r="H238" s="11"/>
      <c r="I238" s="11"/>
      <c r="J238" s="11"/>
      <c r="W238" s="12"/>
      <c r="X238" s="12"/>
      <c r="Y238" s="12"/>
      <c r="Z238" s="12"/>
      <c r="AA238" s="12"/>
    </row>
    <row r="239" spans="1:27" x14ac:dyDescent="0.2">
      <c r="A239" s="12"/>
      <c r="G239" s="11"/>
      <c r="H239" s="11"/>
      <c r="I239" s="11"/>
      <c r="J239" s="11"/>
      <c r="W239" s="12"/>
      <c r="X239" s="12"/>
      <c r="Y239" s="12"/>
      <c r="Z239" s="12"/>
      <c r="AA239" s="12"/>
    </row>
    <row r="240" spans="1:27" x14ac:dyDescent="0.2">
      <c r="A240" s="12"/>
      <c r="G240" s="11"/>
      <c r="H240" s="11"/>
      <c r="I240" s="11"/>
      <c r="J240" s="11"/>
      <c r="W240" s="12"/>
      <c r="X240" s="12"/>
      <c r="Y240" s="12"/>
      <c r="Z240" s="12"/>
      <c r="AA240" s="12"/>
    </row>
    <row r="241" spans="1:27" x14ac:dyDescent="0.2">
      <c r="A241" s="12"/>
      <c r="G241" s="11"/>
      <c r="H241" s="11"/>
      <c r="I241" s="11"/>
      <c r="J241" s="11"/>
      <c r="W241" s="12"/>
      <c r="X241" s="12"/>
      <c r="Y241" s="12"/>
      <c r="Z241" s="12"/>
      <c r="AA241" s="12"/>
    </row>
    <row r="242" spans="1:27" x14ac:dyDescent="0.2">
      <c r="A242" s="12"/>
      <c r="G242" s="11"/>
      <c r="H242" s="11"/>
      <c r="I242" s="11"/>
      <c r="J242" s="11"/>
      <c r="W242" s="12"/>
      <c r="X242" s="12"/>
      <c r="Y242" s="12"/>
      <c r="Z242" s="12"/>
      <c r="AA242" s="12"/>
    </row>
    <row r="243" spans="1:27" x14ac:dyDescent="0.2">
      <c r="A243" s="12"/>
      <c r="G243" s="11"/>
      <c r="H243" s="11"/>
      <c r="I243" s="11"/>
      <c r="J243" s="11"/>
      <c r="W243" s="12"/>
      <c r="X243" s="12"/>
      <c r="Y243" s="12"/>
      <c r="Z243" s="12"/>
      <c r="AA243" s="12"/>
    </row>
    <row r="244" spans="1:27" x14ac:dyDescent="0.2">
      <c r="A244" s="12"/>
      <c r="G244" s="11"/>
      <c r="H244" s="11"/>
      <c r="I244" s="11"/>
      <c r="J244" s="11"/>
      <c r="W244" s="12"/>
      <c r="X244" s="12"/>
      <c r="Y244" s="12"/>
      <c r="Z244" s="12"/>
      <c r="AA244" s="12"/>
    </row>
    <row r="245" spans="1:27" x14ac:dyDescent="0.2">
      <c r="A245" s="12"/>
      <c r="G245" s="11"/>
      <c r="H245" s="11"/>
      <c r="I245" s="11"/>
      <c r="J245" s="11"/>
      <c r="W245" s="12"/>
      <c r="X245" s="12"/>
      <c r="Y245" s="12"/>
      <c r="Z245" s="12"/>
      <c r="AA245" s="12"/>
    </row>
    <row r="246" spans="1:27" x14ac:dyDescent="0.2">
      <c r="A246" s="12"/>
      <c r="G246" s="11"/>
      <c r="H246" s="11"/>
      <c r="I246" s="11"/>
      <c r="J246" s="11"/>
      <c r="W246" s="12"/>
      <c r="X246" s="12"/>
      <c r="Y246" s="12"/>
      <c r="Z246" s="12"/>
      <c r="AA246" s="12"/>
    </row>
    <row r="247" spans="1:27" x14ac:dyDescent="0.2">
      <c r="A247" s="12"/>
      <c r="G247" s="11"/>
      <c r="H247" s="11"/>
      <c r="I247" s="11"/>
      <c r="J247" s="11"/>
      <c r="W247" s="12"/>
      <c r="X247" s="12"/>
      <c r="Y247" s="12"/>
      <c r="Z247" s="12"/>
      <c r="AA247" s="12"/>
    </row>
    <row r="248" spans="1:27" x14ac:dyDescent="0.2">
      <c r="A248" s="12"/>
      <c r="G248" s="11"/>
      <c r="H248" s="11"/>
      <c r="I248" s="11"/>
      <c r="J248" s="11"/>
      <c r="W248" s="12"/>
      <c r="X248" s="12"/>
      <c r="Y248" s="12"/>
      <c r="Z248" s="12"/>
      <c r="AA248" s="12"/>
    </row>
    <row r="249" spans="1:27" x14ac:dyDescent="0.2">
      <c r="A249" s="12"/>
      <c r="G249" s="11"/>
      <c r="H249" s="11"/>
      <c r="I249" s="11"/>
      <c r="J249" s="11"/>
      <c r="W249" s="12"/>
      <c r="X249" s="12"/>
      <c r="Y249" s="12"/>
      <c r="Z249" s="12"/>
      <c r="AA249" s="12"/>
    </row>
    <row r="250" spans="1:27" x14ac:dyDescent="0.2">
      <c r="A250" s="12"/>
      <c r="G250" s="11"/>
      <c r="H250" s="11"/>
      <c r="I250" s="11"/>
      <c r="J250" s="11"/>
      <c r="W250" s="12"/>
      <c r="X250" s="12"/>
      <c r="Y250" s="12"/>
      <c r="Z250" s="12"/>
      <c r="AA250" s="12"/>
    </row>
    <row r="251" spans="1:27" x14ac:dyDescent="0.2">
      <c r="A251" s="12"/>
      <c r="G251" s="11"/>
      <c r="H251" s="11"/>
      <c r="I251" s="11"/>
      <c r="J251" s="11"/>
      <c r="W251" s="12"/>
      <c r="X251" s="12"/>
      <c r="Y251" s="12"/>
      <c r="Z251" s="12"/>
      <c r="AA251" s="12"/>
    </row>
    <row r="252" spans="1:27" x14ac:dyDescent="0.2">
      <c r="A252" s="12"/>
      <c r="G252" s="11"/>
      <c r="H252" s="11"/>
      <c r="I252" s="11"/>
      <c r="J252" s="11"/>
      <c r="W252" s="12"/>
      <c r="X252" s="12"/>
      <c r="Y252" s="12"/>
      <c r="Z252" s="12"/>
      <c r="AA252" s="12"/>
    </row>
    <row r="253" spans="1:27" x14ac:dyDescent="0.2">
      <c r="A253" s="12"/>
      <c r="G253" s="11"/>
      <c r="H253" s="11"/>
      <c r="I253" s="11"/>
      <c r="J253" s="11"/>
      <c r="W253" s="12"/>
      <c r="X253" s="12"/>
      <c r="Y253" s="12"/>
      <c r="Z253" s="12"/>
      <c r="AA253" s="12"/>
    </row>
    <row r="254" spans="1:27" x14ac:dyDescent="0.2">
      <c r="A254" s="12"/>
      <c r="G254" s="11"/>
      <c r="H254" s="11"/>
      <c r="I254" s="11"/>
      <c r="J254" s="11"/>
      <c r="W254" s="12"/>
      <c r="X254" s="12"/>
      <c r="Y254" s="12"/>
      <c r="Z254" s="12"/>
      <c r="AA254" s="12"/>
    </row>
    <row r="255" spans="1:27" x14ac:dyDescent="0.2">
      <c r="A255" s="12"/>
      <c r="G255" s="11"/>
      <c r="H255" s="11"/>
      <c r="I255" s="11"/>
      <c r="J255" s="11"/>
      <c r="W255" s="12"/>
      <c r="X255" s="12"/>
      <c r="Y255" s="12"/>
      <c r="Z255" s="12"/>
      <c r="AA255" s="12"/>
    </row>
    <row r="256" spans="1:27" x14ac:dyDescent="0.2">
      <c r="A256" s="12"/>
      <c r="G256" s="11"/>
      <c r="H256" s="11"/>
      <c r="I256" s="11"/>
      <c r="J256" s="11"/>
      <c r="W256" s="12"/>
      <c r="X256" s="12"/>
      <c r="Y256" s="12"/>
      <c r="Z256" s="12"/>
      <c r="AA256" s="12"/>
    </row>
    <row r="257" spans="1:27" x14ac:dyDescent="0.2">
      <c r="A257" s="12"/>
      <c r="G257" s="11"/>
      <c r="H257" s="11"/>
      <c r="I257" s="11"/>
      <c r="J257" s="11"/>
      <c r="W257" s="12"/>
      <c r="X257" s="12"/>
      <c r="Y257" s="12"/>
      <c r="Z257" s="12"/>
      <c r="AA257" s="12"/>
    </row>
    <row r="258" spans="1:27" x14ac:dyDescent="0.2">
      <c r="A258" s="12"/>
      <c r="G258" s="11"/>
      <c r="H258" s="11"/>
      <c r="I258" s="11"/>
      <c r="J258" s="11"/>
      <c r="W258" s="12"/>
      <c r="X258" s="12"/>
      <c r="Y258" s="12"/>
      <c r="Z258" s="12"/>
      <c r="AA258" s="12"/>
    </row>
    <row r="259" spans="1:27" x14ac:dyDescent="0.2">
      <c r="A259" s="12"/>
      <c r="G259" s="11"/>
      <c r="H259" s="11"/>
      <c r="I259" s="11"/>
      <c r="J259" s="11"/>
      <c r="W259" s="12"/>
      <c r="X259" s="12"/>
      <c r="Y259" s="12"/>
      <c r="Z259" s="12"/>
      <c r="AA259" s="12"/>
    </row>
    <row r="260" spans="1:27" x14ac:dyDescent="0.2">
      <c r="A260" s="12"/>
      <c r="G260" s="11"/>
      <c r="H260" s="11"/>
      <c r="I260" s="11"/>
      <c r="J260" s="11"/>
      <c r="W260" s="12"/>
      <c r="X260" s="12"/>
      <c r="Y260" s="12"/>
      <c r="Z260" s="12"/>
      <c r="AA260" s="12"/>
    </row>
    <row r="261" spans="1:27" x14ac:dyDescent="0.2">
      <c r="A261" s="12"/>
      <c r="G261" s="11"/>
      <c r="H261" s="11"/>
      <c r="I261" s="11"/>
      <c r="J261" s="11"/>
      <c r="W261" s="12"/>
      <c r="X261" s="12"/>
      <c r="Y261" s="12"/>
      <c r="Z261" s="12"/>
      <c r="AA261" s="12"/>
    </row>
    <row r="262" spans="1:27" x14ac:dyDescent="0.2">
      <c r="A262" s="12"/>
      <c r="G262" s="11"/>
      <c r="H262" s="11"/>
      <c r="I262" s="11"/>
      <c r="J262" s="11"/>
      <c r="W262" s="12"/>
      <c r="X262" s="12"/>
      <c r="Y262" s="12"/>
      <c r="Z262" s="12"/>
      <c r="AA262" s="12"/>
    </row>
    <row r="263" spans="1:27" x14ac:dyDescent="0.2">
      <c r="A263" s="12"/>
      <c r="G263" s="11"/>
      <c r="H263" s="11"/>
      <c r="I263" s="11"/>
      <c r="J263" s="11"/>
      <c r="W263" s="12"/>
      <c r="X263" s="12"/>
      <c r="Y263" s="12"/>
      <c r="Z263" s="12"/>
      <c r="AA263" s="12"/>
    </row>
    <row r="264" spans="1:27" x14ac:dyDescent="0.2">
      <c r="A264" s="12"/>
      <c r="G264" s="11"/>
      <c r="H264" s="11"/>
      <c r="I264" s="11"/>
      <c r="J264" s="11"/>
      <c r="W264" s="12"/>
      <c r="X264" s="12"/>
      <c r="Y264" s="12"/>
      <c r="Z264" s="12"/>
      <c r="AA264" s="12"/>
    </row>
    <row r="265" spans="1:27" x14ac:dyDescent="0.2">
      <c r="A265" s="12"/>
      <c r="G265" s="11"/>
      <c r="H265" s="11"/>
      <c r="I265" s="11"/>
      <c r="J265" s="11"/>
      <c r="W265" s="12"/>
      <c r="X265" s="12"/>
      <c r="Y265" s="12"/>
      <c r="Z265" s="12"/>
      <c r="AA265" s="12"/>
    </row>
    <row r="266" spans="1:27" x14ac:dyDescent="0.2">
      <c r="A266" s="12"/>
      <c r="G266" s="11"/>
      <c r="H266" s="11"/>
      <c r="I266" s="11"/>
      <c r="J266" s="11"/>
      <c r="W266" s="12"/>
      <c r="X266" s="12"/>
      <c r="Y266" s="12"/>
      <c r="Z266" s="12"/>
      <c r="AA266" s="12"/>
    </row>
    <row r="267" spans="1:27" x14ac:dyDescent="0.2">
      <c r="A267" s="12"/>
      <c r="G267" s="11"/>
      <c r="H267" s="11"/>
      <c r="I267" s="11"/>
      <c r="J267" s="11"/>
      <c r="W267" s="12"/>
      <c r="X267" s="12"/>
      <c r="Y267" s="12"/>
      <c r="Z267" s="12"/>
      <c r="AA267" s="12"/>
    </row>
    <row r="268" spans="1:27" x14ac:dyDescent="0.2">
      <c r="A268" s="12"/>
      <c r="G268" s="11"/>
      <c r="H268" s="11"/>
      <c r="I268" s="11"/>
      <c r="J268" s="11"/>
      <c r="W268" s="12"/>
      <c r="X268" s="12"/>
      <c r="Y268" s="12"/>
      <c r="Z268" s="12"/>
      <c r="AA268" s="12"/>
    </row>
    <row r="269" spans="1:27" x14ac:dyDescent="0.2">
      <c r="A269" s="12"/>
      <c r="G269" s="11"/>
      <c r="H269" s="11"/>
      <c r="I269" s="11"/>
      <c r="J269" s="11"/>
      <c r="W269" s="12"/>
      <c r="X269" s="12"/>
      <c r="Y269" s="12"/>
      <c r="Z269" s="12"/>
      <c r="AA269" s="12"/>
    </row>
    <row r="270" spans="1:27" x14ac:dyDescent="0.2">
      <c r="A270" s="12"/>
      <c r="G270" s="11"/>
      <c r="H270" s="11"/>
      <c r="I270" s="11"/>
      <c r="J270" s="11"/>
      <c r="W270" s="12"/>
      <c r="X270" s="12"/>
      <c r="Y270" s="12"/>
      <c r="Z270" s="12"/>
      <c r="AA270" s="12"/>
    </row>
    <row r="271" spans="1:27" x14ac:dyDescent="0.2">
      <c r="A271" s="12"/>
      <c r="G271" s="11"/>
      <c r="H271" s="11"/>
      <c r="I271" s="11"/>
      <c r="J271" s="11"/>
      <c r="W271" s="12"/>
      <c r="X271" s="12"/>
      <c r="Y271" s="12"/>
      <c r="Z271" s="12"/>
      <c r="AA271" s="12"/>
    </row>
    <row r="272" spans="1:27" x14ac:dyDescent="0.2">
      <c r="A272" s="12"/>
      <c r="G272" s="11"/>
      <c r="H272" s="11"/>
      <c r="I272" s="11"/>
      <c r="J272" s="11"/>
      <c r="W272" s="12"/>
      <c r="X272" s="12"/>
      <c r="Y272" s="12"/>
      <c r="Z272" s="12"/>
      <c r="AA272" s="12"/>
    </row>
    <row r="273" spans="1:27" x14ac:dyDescent="0.2">
      <c r="A273" s="12"/>
      <c r="G273" s="11"/>
      <c r="H273" s="11"/>
      <c r="I273" s="11"/>
      <c r="J273" s="11"/>
      <c r="W273" s="12"/>
      <c r="X273" s="12"/>
      <c r="Y273" s="12"/>
      <c r="Z273" s="12"/>
      <c r="AA273" s="12"/>
    </row>
    <row r="274" spans="1:27" x14ac:dyDescent="0.2">
      <c r="A274" s="12"/>
      <c r="G274" s="11"/>
      <c r="H274" s="11"/>
      <c r="I274" s="11"/>
      <c r="J274" s="11"/>
      <c r="W274" s="12"/>
      <c r="X274" s="12"/>
      <c r="Y274" s="12"/>
      <c r="Z274" s="12"/>
      <c r="AA274" s="12"/>
    </row>
    <row r="275" spans="1:27" x14ac:dyDescent="0.2">
      <c r="A275" s="12"/>
      <c r="G275" s="11"/>
      <c r="H275" s="11"/>
      <c r="I275" s="11"/>
      <c r="J275" s="11"/>
      <c r="W275" s="12"/>
      <c r="X275" s="12"/>
      <c r="Y275" s="12"/>
      <c r="Z275" s="12"/>
      <c r="AA275" s="12"/>
    </row>
    <row r="276" spans="1:27" x14ac:dyDescent="0.2">
      <c r="A276" s="12"/>
      <c r="G276" s="11"/>
      <c r="H276" s="11"/>
      <c r="I276" s="11"/>
      <c r="J276" s="11"/>
      <c r="W276" s="12"/>
      <c r="X276" s="12"/>
      <c r="Y276" s="12"/>
      <c r="Z276" s="12"/>
      <c r="AA276" s="12"/>
    </row>
    <row r="277" spans="1:27" x14ac:dyDescent="0.2">
      <c r="A277" s="12"/>
      <c r="G277" s="11"/>
      <c r="H277" s="11"/>
      <c r="I277" s="11"/>
      <c r="J277" s="11"/>
      <c r="W277" s="12"/>
      <c r="X277" s="12"/>
      <c r="Y277" s="12"/>
      <c r="Z277" s="12"/>
      <c r="AA277" s="12"/>
    </row>
    <row r="278" spans="1:27" x14ac:dyDescent="0.2">
      <c r="A278" s="12"/>
      <c r="G278" s="11"/>
      <c r="H278" s="11"/>
      <c r="I278" s="11"/>
      <c r="J278" s="11"/>
      <c r="W278" s="12"/>
      <c r="X278" s="12"/>
      <c r="Y278" s="12"/>
      <c r="Z278" s="12"/>
      <c r="AA278" s="12"/>
    </row>
    <row r="279" spans="1:27" x14ac:dyDescent="0.2">
      <c r="A279" s="12"/>
      <c r="G279" s="11"/>
      <c r="H279" s="11"/>
      <c r="I279" s="11"/>
      <c r="J279" s="11"/>
      <c r="W279" s="12"/>
      <c r="X279" s="12"/>
      <c r="Y279" s="12"/>
      <c r="Z279" s="12"/>
      <c r="AA279" s="12"/>
    </row>
    <row r="280" spans="1:27" x14ac:dyDescent="0.2">
      <c r="A280" s="12"/>
      <c r="G280" s="11"/>
      <c r="H280" s="11"/>
      <c r="I280" s="11"/>
      <c r="J280" s="11"/>
      <c r="W280" s="12"/>
      <c r="X280" s="12"/>
      <c r="Y280" s="12"/>
      <c r="Z280" s="12"/>
      <c r="AA280" s="12"/>
    </row>
    <row r="281" spans="1:27" x14ac:dyDescent="0.2">
      <c r="A281" s="12"/>
      <c r="G281" s="11"/>
      <c r="H281" s="11"/>
      <c r="I281" s="11"/>
      <c r="J281" s="11"/>
      <c r="W281" s="12"/>
      <c r="X281" s="12"/>
      <c r="Y281" s="12"/>
      <c r="Z281" s="12"/>
      <c r="AA281" s="12"/>
    </row>
    <row r="282" spans="1:27" x14ac:dyDescent="0.2">
      <c r="A282" s="12"/>
      <c r="G282" s="11"/>
      <c r="H282" s="11"/>
      <c r="I282" s="11"/>
      <c r="J282" s="11"/>
      <c r="W282" s="12"/>
      <c r="X282" s="12"/>
      <c r="Y282" s="12"/>
      <c r="Z282" s="12"/>
      <c r="AA282" s="12"/>
    </row>
    <row r="283" spans="1:27" x14ac:dyDescent="0.2">
      <c r="A283" s="12"/>
      <c r="G283" s="11"/>
      <c r="H283" s="11"/>
      <c r="I283" s="11"/>
      <c r="J283" s="11"/>
      <c r="W283" s="12"/>
      <c r="X283" s="12"/>
      <c r="Y283" s="12"/>
      <c r="Z283" s="12"/>
      <c r="AA283" s="12"/>
    </row>
    <row r="284" spans="1:27" x14ac:dyDescent="0.2">
      <c r="A284" s="12"/>
      <c r="G284" s="11"/>
      <c r="H284" s="11"/>
      <c r="I284" s="11"/>
      <c r="J284" s="11"/>
      <c r="W284" s="12"/>
      <c r="X284" s="12"/>
      <c r="Y284" s="12"/>
      <c r="Z284" s="12"/>
      <c r="AA284" s="12"/>
    </row>
    <row r="285" spans="1:27" x14ac:dyDescent="0.2">
      <c r="A285" s="12"/>
      <c r="G285" s="11"/>
      <c r="H285" s="11"/>
      <c r="I285" s="11"/>
      <c r="J285" s="11"/>
      <c r="W285" s="12"/>
      <c r="X285" s="12"/>
      <c r="Y285" s="12"/>
      <c r="Z285" s="12"/>
      <c r="AA285" s="12"/>
    </row>
    <row r="286" spans="1:27" x14ac:dyDescent="0.2">
      <c r="A286" s="12"/>
      <c r="G286" s="11"/>
      <c r="H286" s="11"/>
      <c r="I286" s="11"/>
      <c r="J286" s="11"/>
      <c r="W286" s="12"/>
      <c r="X286" s="12"/>
      <c r="Y286" s="12"/>
      <c r="Z286" s="12"/>
      <c r="AA286" s="12"/>
    </row>
    <row r="287" spans="1:27" x14ac:dyDescent="0.2">
      <c r="A287" s="12"/>
      <c r="G287" s="11"/>
      <c r="H287" s="11"/>
      <c r="I287" s="11"/>
      <c r="J287" s="11"/>
      <c r="W287" s="12"/>
      <c r="X287" s="12"/>
      <c r="Y287" s="12"/>
      <c r="Z287" s="12"/>
      <c r="AA287" s="12"/>
    </row>
    <row r="288" spans="1:27" x14ac:dyDescent="0.2">
      <c r="A288" s="12"/>
      <c r="G288" s="11"/>
      <c r="H288" s="11"/>
      <c r="I288" s="11"/>
      <c r="J288" s="11"/>
      <c r="W288" s="12"/>
      <c r="X288" s="12"/>
      <c r="Y288" s="12"/>
      <c r="Z288" s="12"/>
      <c r="AA288" s="12"/>
    </row>
    <row r="289" spans="1:27" x14ac:dyDescent="0.2">
      <c r="A289" s="12"/>
      <c r="G289" s="11"/>
      <c r="H289" s="11"/>
      <c r="I289" s="11"/>
      <c r="J289" s="11"/>
      <c r="W289" s="12"/>
      <c r="X289" s="12"/>
      <c r="Y289" s="12"/>
      <c r="Z289" s="12"/>
      <c r="AA289" s="12"/>
    </row>
    <row r="290" spans="1:27" x14ac:dyDescent="0.2">
      <c r="A290" s="12"/>
      <c r="G290" s="11"/>
      <c r="H290" s="11"/>
      <c r="I290" s="11"/>
      <c r="J290" s="11"/>
      <c r="W290" s="12"/>
      <c r="X290" s="12"/>
      <c r="Y290" s="12"/>
      <c r="Z290" s="12"/>
      <c r="AA290" s="12"/>
    </row>
    <row r="291" spans="1:27" x14ac:dyDescent="0.2">
      <c r="A291" s="12"/>
      <c r="G291" s="11"/>
      <c r="H291" s="11"/>
      <c r="I291" s="11"/>
      <c r="J291" s="11"/>
      <c r="W291" s="12"/>
      <c r="X291" s="12"/>
      <c r="Y291" s="12"/>
      <c r="Z291" s="12"/>
      <c r="AA291" s="12"/>
    </row>
    <row r="292" spans="1:27" x14ac:dyDescent="0.2">
      <c r="A292" s="12"/>
      <c r="G292" s="11"/>
      <c r="H292" s="11"/>
      <c r="I292" s="11"/>
      <c r="J292" s="11"/>
      <c r="W292" s="12"/>
      <c r="X292" s="12"/>
      <c r="Y292" s="12"/>
      <c r="Z292" s="12"/>
      <c r="AA292" s="12"/>
    </row>
    <row r="293" spans="1:27" x14ac:dyDescent="0.2">
      <c r="A293" s="12"/>
      <c r="G293" s="11"/>
      <c r="H293" s="11"/>
      <c r="I293" s="11"/>
      <c r="J293" s="11"/>
      <c r="W293" s="12"/>
      <c r="X293" s="12"/>
      <c r="Y293" s="12"/>
      <c r="Z293" s="12"/>
      <c r="AA293" s="12"/>
    </row>
    <row r="294" spans="1:27" x14ac:dyDescent="0.2">
      <c r="A294" s="12"/>
      <c r="G294" s="11"/>
      <c r="H294" s="11"/>
      <c r="I294" s="11"/>
      <c r="J294" s="11"/>
      <c r="W294" s="12"/>
      <c r="X294" s="12"/>
      <c r="Y294" s="12"/>
      <c r="Z294" s="12"/>
      <c r="AA294" s="12"/>
    </row>
    <row r="295" spans="1:27" x14ac:dyDescent="0.2">
      <c r="A295" s="12"/>
      <c r="G295" s="11"/>
      <c r="H295" s="11"/>
      <c r="I295" s="11"/>
      <c r="J295" s="11"/>
      <c r="W295" s="12"/>
      <c r="X295" s="12"/>
      <c r="Y295" s="12"/>
      <c r="Z295" s="12"/>
      <c r="AA295" s="12"/>
    </row>
    <row r="296" spans="1:27" x14ac:dyDescent="0.2">
      <c r="A296" s="12"/>
      <c r="G296" s="11"/>
      <c r="H296" s="11"/>
      <c r="I296" s="11"/>
      <c r="J296" s="11"/>
      <c r="W296" s="12"/>
      <c r="X296" s="12"/>
      <c r="Y296" s="12"/>
      <c r="Z296" s="12"/>
      <c r="AA296" s="12"/>
    </row>
    <row r="297" spans="1:27" x14ac:dyDescent="0.2">
      <c r="A297" s="12"/>
      <c r="G297" s="11"/>
      <c r="H297" s="11"/>
      <c r="I297" s="11"/>
      <c r="J297" s="11"/>
      <c r="W297" s="12"/>
      <c r="X297" s="12"/>
      <c r="Y297" s="12"/>
      <c r="Z297" s="12"/>
      <c r="AA297" s="12"/>
    </row>
    <row r="298" spans="1:27" x14ac:dyDescent="0.2">
      <c r="A298" s="12"/>
      <c r="G298" s="11"/>
      <c r="H298" s="11"/>
      <c r="I298" s="11"/>
      <c r="J298" s="11"/>
      <c r="W298" s="12"/>
      <c r="X298" s="12"/>
      <c r="Y298" s="12"/>
      <c r="Z298" s="12"/>
      <c r="AA298" s="12"/>
    </row>
    <row r="299" spans="1:27" x14ac:dyDescent="0.2">
      <c r="A299" s="12"/>
      <c r="G299" s="11"/>
      <c r="H299" s="11"/>
      <c r="I299" s="11"/>
      <c r="J299" s="11"/>
      <c r="W299" s="12"/>
      <c r="X299" s="12"/>
      <c r="Y299" s="12"/>
      <c r="Z299" s="12"/>
      <c r="AA299" s="12"/>
    </row>
    <row r="300" spans="1:27" x14ac:dyDescent="0.2">
      <c r="A300" s="12"/>
      <c r="G300" s="11"/>
      <c r="H300" s="11"/>
      <c r="I300" s="11"/>
      <c r="J300" s="11"/>
      <c r="W300" s="12"/>
      <c r="X300" s="12"/>
      <c r="Y300" s="12"/>
      <c r="Z300" s="12"/>
      <c r="AA300" s="12"/>
    </row>
    <row r="301" spans="1:27" x14ac:dyDescent="0.2">
      <c r="A301" s="12"/>
      <c r="G301" s="11"/>
      <c r="H301" s="11"/>
      <c r="I301" s="11"/>
      <c r="J301" s="11"/>
      <c r="W301" s="12"/>
      <c r="X301" s="12"/>
      <c r="Y301" s="12"/>
      <c r="Z301" s="12"/>
      <c r="AA301" s="12"/>
    </row>
  </sheetData>
  <mergeCells count="7">
    <mergeCell ref="A1:Z1"/>
    <mergeCell ref="D7:J7"/>
    <mergeCell ref="D8:J8"/>
    <mergeCell ref="D3:J3"/>
    <mergeCell ref="D4:J4"/>
    <mergeCell ref="D5:J5"/>
    <mergeCell ref="D6:J6"/>
  </mergeCells>
  <conditionalFormatting sqref="B9">
    <cfRule type="containsText" dxfId="14" priority="1" operator="containsText" text="OK">
      <formula>NOT(ISERROR(SEARCH("OK",B9)))</formula>
    </cfRule>
    <cfRule type="containsText" dxfId="13" priority="2" operator="containsText" text="Faux">
      <formula>NOT(ISERROR(SEARCH("Faux",B9)))</formula>
    </cfRule>
  </conditionalFormatting>
  <dataValidations count="5">
    <dataValidation type="list" allowBlank="1" showInputMessage="1" showErrorMessage="1" sqref="G65421:I65425 GV65421:GW65425 QR65421:QS65425 AAN65421:AAO65425 AKJ65421:AKK65425 AUF65421:AUG65425 BEB65421:BEC65425 BNX65421:BNY65425 BXT65421:BXU65425 CHP65421:CHQ65425 CRL65421:CRM65425 DBH65421:DBI65425 DLD65421:DLE65425 DUZ65421:DVA65425 EEV65421:EEW65425 EOR65421:EOS65425 EYN65421:EYO65425 FIJ65421:FIK65425 FSF65421:FSG65425 GCB65421:GCC65425 GLX65421:GLY65425 GVT65421:GVU65425 HFP65421:HFQ65425 HPL65421:HPM65425 HZH65421:HZI65425 IJD65421:IJE65425 ISZ65421:ITA65425 JCV65421:JCW65425 JMR65421:JMS65425 JWN65421:JWO65425 KGJ65421:KGK65425 KQF65421:KQG65425 LAB65421:LAC65425 LJX65421:LJY65425 LTT65421:LTU65425 MDP65421:MDQ65425 MNL65421:MNM65425 MXH65421:MXI65425 NHD65421:NHE65425 NQZ65421:NRA65425 OAV65421:OAW65425 OKR65421:OKS65425 OUN65421:OUO65425 PEJ65421:PEK65425 POF65421:POG65425 PYB65421:PYC65425 QHX65421:QHY65425 QRT65421:QRU65425 RBP65421:RBQ65425 RLL65421:RLM65425 RVH65421:RVI65425 SFD65421:SFE65425 SOZ65421:SPA65425 SYV65421:SYW65425 TIR65421:TIS65425 TSN65421:TSO65425 UCJ65421:UCK65425 UMF65421:UMG65425 UWB65421:UWC65425 VFX65421:VFY65425 VPT65421:VPU65425 VZP65421:VZQ65425 WJL65421:WJM65425 WTH65421:WTI65425 G130957:I130961 GV130957:GW130961 QR130957:QS130961 AAN130957:AAO130961 AKJ130957:AKK130961 AUF130957:AUG130961 BEB130957:BEC130961 BNX130957:BNY130961 BXT130957:BXU130961 CHP130957:CHQ130961 CRL130957:CRM130961 DBH130957:DBI130961 DLD130957:DLE130961 DUZ130957:DVA130961 EEV130957:EEW130961 EOR130957:EOS130961 EYN130957:EYO130961 FIJ130957:FIK130961 FSF130957:FSG130961 GCB130957:GCC130961 GLX130957:GLY130961 GVT130957:GVU130961 HFP130957:HFQ130961 HPL130957:HPM130961 HZH130957:HZI130961 IJD130957:IJE130961 ISZ130957:ITA130961 JCV130957:JCW130961 JMR130957:JMS130961 JWN130957:JWO130961 KGJ130957:KGK130961 KQF130957:KQG130961 LAB130957:LAC130961 LJX130957:LJY130961 LTT130957:LTU130961 MDP130957:MDQ130961 MNL130957:MNM130961 MXH130957:MXI130961 NHD130957:NHE130961 NQZ130957:NRA130961 OAV130957:OAW130961 OKR130957:OKS130961 OUN130957:OUO130961 PEJ130957:PEK130961 POF130957:POG130961 PYB130957:PYC130961 QHX130957:QHY130961 QRT130957:QRU130961 RBP130957:RBQ130961 RLL130957:RLM130961 RVH130957:RVI130961 SFD130957:SFE130961 SOZ130957:SPA130961 SYV130957:SYW130961 TIR130957:TIS130961 TSN130957:TSO130961 UCJ130957:UCK130961 UMF130957:UMG130961 UWB130957:UWC130961 VFX130957:VFY130961 VPT130957:VPU130961 VZP130957:VZQ130961 WJL130957:WJM130961 WTH130957:WTI130961 G196493:I196497 GV196493:GW196497 QR196493:QS196497 AAN196493:AAO196497 AKJ196493:AKK196497 AUF196493:AUG196497 BEB196493:BEC196497 BNX196493:BNY196497 BXT196493:BXU196497 CHP196493:CHQ196497 CRL196493:CRM196497 DBH196493:DBI196497 DLD196493:DLE196497 DUZ196493:DVA196497 EEV196493:EEW196497 EOR196493:EOS196497 EYN196493:EYO196497 FIJ196493:FIK196497 FSF196493:FSG196497 GCB196493:GCC196497 GLX196493:GLY196497 GVT196493:GVU196497 HFP196493:HFQ196497 HPL196493:HPM196497 HZH196493:HZI196497 IJD196493:IJE196497 ISZ196493:ITA196497 JCV196493:JCW196497 JMR196493:JMS196497 JWN196493:JWO196497 KGJ196493:KGK196497 KQF196493:KQG196497 LAB196493:LAC196497 LJX196493:LJY196497 LTT196493:LTU196497 MDP196493:MDQ196497 MNL196493:MNM196497 MXH196493:MXI196497 NHD196493:NHE196497 NQZ196493:NRA196497 OAV196493:OAW196497 OKR196493:OKS196497 OUN196493:OUO196497 PEJ196493:PEK196497 POF196493:POG196497 PYB196493:PYC196497 QHX196493:QHY196497 QRT196493:QRU196497 RBP196493:RBQ196497 RLL196493:RLM196497 RVH196493:RVI196497 SFD196493:SFE196497 SOZ196493:SPA196497 SYV196493:SYW196497 TIR196493:TIS196497 TSN196493:TSO196497 UCJ196493:UCK196497 UMF196493:UMG196497 UWB196493:UWC196497 VFX196493:VFY196497 VPT196493:VPU196497 VZP196493:VZQ196497 WJL196493:WJM196497 WTH196493:WTI196497 G262029:I262033 GV262029:GW262033 QR262029:QS262033 AAN262029:AAO262033 AKJ262029:AKK262033 AUF262029:AUG262033 BEB262029:BEC262033 BNX262029:BNY262033 BXT262029:BXU262033 CHP262029:CHQ262033 CRL262029:CRM262033 DBH262029:DBI262033 DLD262029:DLE262033 DUZ262029:DVA262033 EEV262029:EEW262033 EOR262029:EOS262033 EYN262029:EYO262033 FIJ262029:FIK262033 FSF262029:FSG262033 GCB262029:GCC262033 GLX262029:GLY262033 GVT262029:GVU262033 HFP262029:HFQ262033 HPL262029:HPM262033 HZH262029:HZI262033 IJD262029:IJE262033 ISZ262029:ITA262033 JCV262029:JCW262033 JMR262029:JMS262033 JWN262029:JWO262033 KGJ262029:KGK262033 KQF262029:KQG262033 LAB262029:LAC262033 LJX262029:LJY262033 LTT262029:LTU262033 MDP262029:MDQ262033 MNL262029:MNM262033 MXH262029:MXI262033 NHD262029:NHE262033 NQZ262029:NRA262033 OAV262029:OAW262033 OKR262029:OKS262033 OUN262029:OUO262033 PEJ262029:PEK262033 POF262029:POG262033 PYB262029:PYC262033 QHX262029:QHY262033 QRT262029:QRU262033 RBP262029:RBQ262033 RLL262029:RLM262033 RVH262029:RVI262033 SFD262029:SFE262033 SOZ262029:SPA262033 SYV262029:SYW262033 TIR262029:TIS262033 TSN262029:TSO262033 UCJ262029:UCK262033 UMF262029:UMG262033 UWB262029:UWC262033 VFX262029:VFY262033 VPT262029:VPU262033 VZP262029:VZQ262033 WJL262029:WJM262033 WTH262029:WTI262033 G327565:I327569 GV327565:GW327569 QR327565:QS327569 AAN327565:AAO327569 AKJ327565:AKK327569 AUF327565:AUG327569 BEB327565:BEC327569 BNX327565:BNY327569 BXT327565:BXU327569 CHP327565:CHQ327569 CRL327565:CRM327569 DBH327565:DBI327569 DLD327565:DLE327569 DUZ327565:DVA327569 EEV327565:EEW327569 EOR327565:EOS327569 EYN327565:EYO327569 FIJ327565:FIK327569 FSF327565:FSG327569 GCB327565:GCC327569 GLX327565:GLY327569 GVT327565:GVU327569 HFP327565:HFQ327569 HPL327565:HPM327569 HZH327565:HZI327569 IJD327565:IJE327569 ISZ327565:ITA327569 JCV327565:JCW327569 JMR327565:JMS327569 JWN327565:JWO327569 KGJ327565:KGK327569 KQF327565:KQG327569 LAB327565:LAC327569 LJX327565:LJY327569 LTT327565:LTU327569 MDP327565:MDQ327569 MNL327565:MNM327569 MXH327565:MXI327569 NHD327565:NHE327569 NQZ327565:NRA327569 OAV327565:OAW327569 OKR327565:OKS327569 OUN327565:OUO327569 PEJ327565:PEK327569 POF327565:POG327569 PYB327565:PYC327569 QHX327565:QHY327569 QRT327565:QRU327569 RBP327565:RBQ327569 RLL327565:RLM327569 RVH327565:RVI327569 SFD327565:SFE327569 SOZ327565:SPA327569 SYV327565:SYW327569 TIR327565:TIS327569 TSN327565:TSO327569 UCJ327565:UCK327569 UMF327565:UMG327569 UWB327565:UWC327569 VFX327565:VFY327569 VPT327565:VPU327569 VZP327565:VZQ327569 WJL327565:WJM327569 WTH327565:WTI327569 G393101:I393105 GV393101:GW393105 QR393101:QS393105 AAN393101:AAO393105 AKJ393101:AKK393105 AUF393101:AUG393105 BEB393101:BEC393105 BNX393101:BNY393105 BXT393101:BXU393105 CHP393101:CHQ393105 CRL393101:CRM393105 DBH393101:DBI393105 DLD393101:DLE393105 DUZ393101:DVA393105 EEV393101:EEW393105 EOR393101:EOS393105 EYN393101:EYO393105 FIJ393101:FIK393105 FSF393101:FSG393105 GCB393101:GCC393105 GLX393101:GLY393105 GVT393101:GVU393105 HFP393101:HFQ393105 HPL393101:HPM393105 HZH393101:HZI393105 IJD393101:IJE393105 ISZ393101:ITA393105 JCV393101:JCW393105 JMR393101:JMS393105 JWN393101:JWO393105 KGJ393101:KGK393105 KQF393101:KQG393105 LAB393101:LAC393105 LJX393101:LJY393105 LTT393101:LTU393105 MDP393101:MDQ393105 MNL393101:MNM393105 MXH393101:MXI393105 NHD393101:NHE393105 NQZ393101:NRA393105 OAV393101:OAW393105 OKR393101:OKS393105 OUN393101:OUO393105 PEJ393101:PEK393105 POF393101:POG393105 PYB393101:PYC393105 QHX393101:QHY393105 QRT393101:QRU393105 RBP393101:RBQ393105 RLL393101:RLM393105 RVH393101:RVI393105 SFD393101:SFE393105 SOZ393101:SPA393105 SYV393101:SYW393105 TIR393101:TIS393105 TSN393101:TSO393105 UCJ393101:UCK393105 UMF393101:UMG393105 UWB393101:UWC393105 VFX393101:VFY393105 VPT393101:VPU393105 VZP393101:VZQ393105 WJL393101:WJM393105 WTH393101:WTI393105 G458637:I458641 GV458637:GW458641 QR458637:QS458641 AAN458637:AAO458641 AKJ458637:AKK458641 AUF458637:AUG458641 BEB458637:BEC458641 BNX458637:BNY458641 BXT458637:BXU458641 CHP458637:CHQ458641 CRL458637:CRM458641 DBH458637:DBI458641 DLD458637:DLE458641 DUZ458637:DVA458641 EEV458637:EEW458641 EOR458637:EOS458641 EYN458637:EYO458641 FIJ458637:FIK458641 FSF458637:FSG458641 GCB458637:GCC458641 GLX458637:GLY458641 GVT458637:GVU458641 HFP458637:HFQ458641 HPL458637:HPM458641 HZH458637:HZI458641 IJD458637:IJE458641 ISZ458637:ITA458641 JCV458637:JCW458641 JMR458637:JMS458641 JWN458637:JWO458641 KGJ458637:KGK458641 KQF458637:KQG458641 LAB458637:LAC458641 LJX458637:LJY458641 LTT458637:LTU458641 MDP458637:MDQ458641 MNL458637:MNM458641 MXH458637:MXI458641 NHD458637:NHE458641 NQZ458637:NRA458641 OAV458637:OAW458641 OKR458637:OKS458641 OUN458637:OUO458641 PEJ458637:PEK458641 POF458637:POG458641 PYB458637:PYC458641 QHX458637:QHY458641 QRT458637:QRU458641 RBP458637:RBQ458641 RLL458637:RLM458641 RVH458637:RVI458641 SFD458637:SFE458641 SOZ458637:SPA458641 SYV458637:SYW458641 TIR458637:TIS458641 TSN458637:TSO458641 UCJ458637:UCK458641 UMF458637:UMG458641 UWB458637:UWC458641 VFX458637:VFY458641 VPT458637:VPU458641 VZP458637:VZQ458641 WJL458637:WJM458641 WTH458637:WTI458641 G524173:I524177 GV524173:GW524177 QR524173:QS524177 AAN524173:AAO524177 AKJ524173:AKK524177 AUF524173:AUG524177 BEB524173:BEC524177 BNX524173:BNY524177 BXT524173:BXU524177 CHP524173:CHQ524177 CRL524173:CRM524177 DBH524173:DBI524177 DLD524173:DLE524177 DUZ524173:DVA524177 EEV524173:EEW524177 EOR524173:EOS524177 EYN524173:EYO524177 FIJ524173:FIK524177 FSF524173:FSG524177 GCB524173:GCC524177 GLX524173:GLY524177 GVT524173:GVU524177 HFP524173:HFQ524177 HPL524173:HPM524177 HZH524173:HZI524177 IJD524173:IJE524177 ISZ524173:ITA524177 JCV524173:JCW524177 JMR524173:JMS524177 JWN524173:JWO524177 KGJ524173:KGK524177 KQF524173:KQG524177 LAB524173:LAC524177 LJX524173:LJY524177 LTT524173:LTU524177 MDP524173:MDQ524177 MNL524173:MNM524177 MXH524173:MXI524177 NHD524173:NHE524177 NQZ524173:NRA524177 OAV524173:OAW524177 OKR524173:OKS524177 OUN524173:OUO524177 PEJ524173:PEK524177 POF524173:POG524177 PYB524173:PYC524177 QHX524173:QHY524177 QRT524173:QRU524177 RBP524173:RBQ524177 RLL524173:RLM524177 RVH524173:RVI524177 SFD524173:SFE524177 SOZ524173:SPA524177 SYV524173:SYW524177 TIR524173:TIS524177 TSN524173:TSO524177 UCJ524173:UCK524177 UMF524173:UMG524177 UWB524173:UWC524177 VFX524173:VFY524177 VPT524173:VPU524177 VZP524173:VZQ524177 WJL524173:WJM524177 WTH524173:WTI524177 G589709:I589713 GV589709:GW589713 QR589709:QS589713 AAN589709:AAO589713 AKJ589709:AKK589713 AUF589709:AUG589713 BEB589709:BEC589713 BNX589709:BNY589713 BXT589709:BXU589713 CHP589709:CHQ589713 CRL589709:CRM589713 DBH589709:DBI589713 DLD589709:DLE589713 DUZ589709:DVA589713 EEV589709:EEW589713 EOR589709:EOS589713 EYN589709:EYO589713 FIJ589709:FIK589713 FSF589709:FSG589713 GCB589709:GCC589713 GLX589709:GLY589713 GVT589709:GVU589713 HFP589709:HFQ589713 HPL589709:HPM589713 HZH589709:HZI589713 IJD589709:IJE589713 ISZ589709:ITA589713 JCV589709:JCW589713 JMR589709:JMS589713 JWN589709:JWO589713 KGJ589709:KGK589713 KQF589709:KQG589713 LAB589709:LAC589713 LJX589709:LJY589713 LTT589709:LTU589713 MDP589709:MDQ589713 MNL589709:MNM589713 MXH589709:MXI589713 NHD589709:NHE589713 NQZ589709:NRA589713 OAV589709:OAW589713 OKR589709:OKS589713 OUN589709:OUO589713 PEJ589709:PEK589713 POF589709:POG589713 PYB589709:PYC589713 QHX589709:QHY589713 QRT589709:QRU589713 RBP589709:RBQ589713 RLL589709:RLM589713 RVH589709:RVI589713 SFD589709:SFE589713 SOZ589709:SPA589713 SYV589709:SYW589713 TIR589709:TIS589713 TSN589709:TSO589713 UCJ589709:UCK589713 UMF589709:UMG589713 UWB589709:UWC589713 VFX589709:VFY589713 VPT589709:VPU589713 VZP589709:VZQ589713 WJL589709:WJM589713 WTH589709:WTI589713 G655245:I655249 GV655245:GW655249 QR655245:QS655249 AAN655245:AAO655249 AKJ655245:AKK655249 AUF655245:AUG655249 BEB655245:BEC655249 BNX655245:BNY655249 BXT655245:BXU655249 CHP655245:CHQ655249 CRL655245:CRM655249 DBH655245:DBI655249 DLD655245:DLE655249 DUZ655245:DVA655249 EEV655245:EEW655249 EOR655245:EOS655249 EYN655245:EYO655249 FIJ655245:FIK655249 FSF655245:FSG655249 GCB655245:GCC655249 GLX655245:GLY655249 GVT655245:GVU655249 HFP655245:HFQ655249 HPL655245:HPM655249 HZH655245:HZI655249 IJD655245:IJE655249 ISZ655245:ITA655249 JCV655245:JCW655249 JMR655245:JMS655249 JWN655245:JWO655249 KGJ655245:KGK655249 KQF655245:KQG655249 LAB655245:LAC655249 LJX655245:LJY655249 LTT655245:LTU655249 MDP655245:MDQ655249 MNL655245:MNM655249 MXH655245:MXI655249 NHD655245:NHE655249 NQZ655245:NRA655249 OAV655245:OAW655249 OKR655245:OKS655249 OUN655245:OUO655249 PEJ655245:PEK655249 POF655245:POG655249 PYB655245:PYC655249 QHX655245:QHY655249 QRT655245:QRU655249 RBP655245:RBQ655249 RLL655245:RLM655249 RVH655245:RVI655249 SFD655245:SFE655249 SOZ655245:SPA655249 SYV655245:SYW655249 TIR655245:TIS655249 TSN655245:TSO655249 UCJ655245:UCK655249 UMF655245:UMG655249 UWB655245:UWC655249 VFX655245:VFY655249 VPT655245:VPU655249 VZP655245:VZQ655249 WJL655245:WJM655249 WTH655245:WTI655249 G720781:I720785 GV720781:GW720785 QR720781:QS720785 AAN720781:AAO720785 AKJ720781:AKK720785 AUF720781:AUG720785 BEB720781:BEC720785 BNX720781:BNY720785 BXT720781:BXU720785 CHP720781:CHQ720785 CRL720781:CRM720785 DBH720781:DBI720785 DLD720781:DLE720785 DUZ720781:DVA720785 EEV720781:EEW720785 EOR720781:EOS720785 EYN720781:EYO720785 FIJ720781:FIK720785 FSF720781:FSG720785 GCB720781:GCC720785 GLX720781:GLY720785 GVT720781:GVU720785 HFP720781:HFQ720785 HPL720781:HPM720785 HZH720781:HZI720785 IJD720781:IJE720785 ISZ720781:ITA720785 JCV720781:JCW720785 JMR720781:JMS720785 JWN720781:JWO720785 KGJ720781:KGK720785 KQF720781:KQG720785 LAB720781:LAC720785 LJX720781:LJY720785 LTT720781:LTU720785 MDP720781:MDQ720785 MNL720781:MNM720785 MXH720781:MXI720785 NHD720781:NHE720785 NQZ720781:NRA720785 OAV720781:OAW720785 OKR720781:OKS720785 OUN720781:OUO720785 PEJ720781:PEK720785 POF720781:POG720785 PYB720781:PYC720785 QHX720781:QHY720785 QRT720781:QRU720785 RBP720781:RBQ720785 RLL720781:RLM720785 RVH720781:RVI720785 SFD720781:SFE720785 SOZ720781:SPA720785 SYV720781:SYW720785 TIR720781:TIS720785 TSN720781:TSO720785 UCJ720781:UCK720785 UMF720781:UMG720785 UWB720781:UWC720785 VFX720781:VFY720785 VPT720781:VPU720785 VZP720781:VZQ720785 WJL720781:WJM720785 WTH720781:WTI720785 G786317:I786321 GV786317:GW786321 QR786317:QS786321 AAN786317:AAO786321 AKJ786317:AKK786321 AUF786317:AUG786321 BEB786317:BEC786321 BNX786317:BNY786321 BXT786317:BXU786321 CHP786317:CHQ786321 CRL786317:CRM786321 DBH786317:DBI786321 DLD786317:DLE786321 DUZ786317:DVA786321 EEV786317:EEW786321 EOR786317:EOS786321 EYN786317:EYO786321 FIJ786317:FIK786321 FSF786317:FSG786321 GCB786317:GCC786321 GLX786317:GLY786321 GVT786317:GVU786321 HFP786317:HFQ786321 HPL786317:HPM786321 HZH786317:HZI786321 IJD786317:IJE786321 ISZ786317:ITA786321 JCV786317:JCW786321 JMR786317:JMS786321 JWN786317:JWO786321 KGJ786317:KGK786321 KQF786317:KQG786321 LAB786317:LAC786321 LJX786317:LJY786321 LTT786317:LTU786321 MDP786317:MDQ786321 MNL786317:MNM786321 MXH786317:MXI786321 NHD786317:NHE786321 NQZ786317:NRA786321 OAV786317:OAW786321 OKR786317:OKS786321 OUN786317:OUO786321 PEJ786317:PEK786321 POF786317:POG786321 PYB786317:PYC786321 QHX786317:QHY786321 QRT786317:QRU786321 RBP786317:RBQ786321 RLL786317:RLM786321 RVH786317:RVI786321 SFD786317:SFE786321 SOZ786317:SPA786321 SYV786317:SYW786321 TIR786317:TIS786321 TSN786317:TSO786321 UCJ786317:UCK786321 UMF786317:UMG786321 UWB786317:UWC786321 VFX786317:VFY786321 VPT786317:VPU786321 VZP786317:VZQ786321 WJL786317:WJM786321 WTH786317:WTI786321 G851853:I851857 GV851853:GW851857 QR851853:QS851857 AAN851853:AAO851857 AKJ851853:AKK851857 AUF851853:AUG851857 BEB851853:BEC851857 BNX851853:BNY851857 BXT851853:BXU851857 CHP851853:CHQ851857 CRL851853:CRM851857 DBH851853:DBI851857 DLD851853:DLE851857 DUZ851853:DVA851857 EEV851853:EEW851857 EOR851853:EOS851857 EYN851853:EYO851857 FIJ851853:FIK851857 FSF851853:FSG851857 GCB851853:GCC851857 GLX851853:GLY851857 GVT851853:GVU851857 HFP851853:HFQ851857 HPL851853:HPM851857 HZH851853:HZI851857 IJD851853:IJE851857 ISZ851853:ITA851857 JCV851853:JCW851857 JMR851853:JMS851857 JWN851853:JWO851857 KGJ851853:KGK851857 KQF851853:KQG851857 LAB851853:LAC851857 LJX851853:LJY851857 LTT851853:LTU851857 MDP851853:MDQ851857 MNL851853:MNM851857 MXH851853:MXI851857 NHD851853:NHE851857 NQZ851853:NRA851857 OAV851853:OAW851857 OKR851853:OKS851857 OUN851853:OUO851857 PEJ851853:PEK851857 POF851853:POG851857 PYB851853:PYC851857 QHX851853:QHY851857 QRT851853:QRU851857 RBP851853:RBQ851857 RLL851853:RLM851857 RVH851853:RVI851857 SFD851853:SFE851857 SOZ851853:SPA851857 SYV851853:SYW851857 TIR851853:TIS851857 TSN851853:TSO851857 UCJ851853:UCK851857 UMF851853:UMG851857 UWB851853:UWC851857 VFX851853:VFY851857 VPT851853:VPU851857 VZP851853:VZQ851857 WJL851853:WJM851857 WTH851853:WTI851857 G917389:I917393 GV917389:GW917393 QR917389:QS917393 AAN917389:AAO917393 AKJ917389:AKK917393 AUF917389:AUG917393 BEB917389:BEC917393 BNX917389:BNY917393 BXT917389:BXU917393 CHP917389:CHQ917393 CRL917389:CRM917393 DBH917389:DBI917393 DLD917389:DLE917393 DUZ917389:DVA917393 EEV917389:EEW917393 EOR917389:EOS917393 EYN917389:EYO917393 FIJ917389:FIK917393 FSF917389:FSG917393 GCB917389:GCC917393 GLX917389:GLY917393 GVT917389:GVU917393 HFP917389:HFQ917393 HPL917389:HPM917393 HZH917389:HZI917393 IJD917389:IJE917393 ISZ917389:ITA917393 JCV917389:JCW917393 JMR917389:JMS917393 JWN917389:JWO917393 KGJ917389:KGK917393 KQF917389:KQG917393 LAB917389:LAC917393 LJX917389:LJY917393 LTT917389:LTU917393 MDP917389:MDQ917393 MNL917389:MNM917393 MXH917389:MXI917393 NHD917389:NHE917393 NQZ917389:NRA917393 OAV917389:OAW917393 OKR917389:OKS917393 OUN917389:OUO917393 PEJ917389:PEK917393 POF917389:POG917393 PYB917389:PYC917393 QHX917389:QHY917393 QRT917389:QRU917393 RBP917389:RBQ917393 RLL917389:RLM917393 RVH917389:RVI917393 SFD917389:SFE917393 SOZ917389:SPA917393 SYV917389:SYW917393 TIR917389:TIS917393 TSN917389:TSO917393 UCJ917389:UCK917393 UMF917389:UMG917393 UWB917389:UWC917393 VFX917389:VFY917393 VPT917389:VPU917393 VZP917389:VZQ917393 WJL917389:WJM917393 WTH917389:WTI917393 G982925:I982929 GV982925:GW982929 QR982925:QS982929 AAN982925:AAO982929 AKJ982925:AKK982929 AUF982925:AUG982929 BEB982925:BEC982929 BNX982925:BNY982929 BXT982925:BXU982929 CHP982925:CHQ982929 CRL982925:CRM982929 DBH982925:DBI982929 DLD982925:DLE982929 DUZ982925:DVA982929 EEV982925:EEW982929 EOR982925:EOS982929 EYN982925:EYO982929 FIJ982925:FIK982929 FSF982925:FSG982929 GCB982925:GCC982929 GLX982925:GLY982929 GVT982925:GVU982929 HFP982925:HFQ982929 HPL982925:HPM982929 HZH982925:HZI982929 IJD982925:IJE982929 ISZ982925:ITA982929 JCV982925:JCW982929 JMR982925:JMS982929 JWN982925:JWO982929 KGJ982925:KGK982929 KQF982925:KQG982929 LAB982925:LAC982929 LJX982925:LJY982929 LTT982925:LTU982929 MDP982925:MDQ982929 MNL982925:MNM982929 MXH982925:MXI982929 NHD982925:NHE982929 NQZ982925:NRA982929 OAV982925:OAW982929 OKR982925:OKS982929 OUN982925:OUO982929 PEJ982925:PEK982929 POF982925:POG982929 PYB982925:PYC982929 QHX982925:QHY982929 QRT982925:QRU982929 RBP982925:RBQ982929 RLL982925:RLM982929 RVH982925:RVI982929 SFD982925:SFE982929 SOZ982925:SPA982929 SYV982925:SYW982929 TIR982925:TIS982929 TSN982925:TSO982929 UCJ982925:UCK982929 UMF982925:UMG982929 UWB982925:UWC982929 VFX982925:VFY982929 VPT982925:VPU982929 VZP982925:VZQ982929 WJL982925:WJM982929 WTH982925:WTI982929 HJ65421:HJ65425 RF65421:RF65425 ABB65421:ABB65425 AKX65421:AKX65425 AUT65421:AUT65425 BEP65421:BEP65425 BOL65421:BOL65425 BYH65421:BYH65425 CID65421:CID65425 CRZ65421:CRZ65425 DBV65421:DBV65425 DLR65421:DLR65425 DVN65421:DVN65425 EFJ65421:EFJ65425 EPF65421:EPF65425 EZB65421:EZB65425 FIX65421:FIX65425 FST65421:FST65425 GCP65421:GCP65425 GML65421:GML65425 GWH65421:GWH65425 HGD65421:HGD65425 HPZ65421:HPZ65425 HZV65421:HZV65425 IJR65421:IJR65425 ITN65421:ITN65425 JDJ65421:JDJ65425 JNF65421:JNF65425 JXB65421:JXB65425 KGX65421:KGX65425 KQT65421:KQT65425 LAP65421:LAP65425 LKL65421:LKL65425 LUH65421:LUH65425 MED65421:MED65425 MNZ65421:MNZ65425 MXV65421:MXV65425 NHR65421:NHR65425 NRN65421:NRN65425 OBJ65421:OBJ65425 OLF65421:OLF65425 OVB65421:OVB65425 PEX65421:PEX65425 POT65421:POT65425 PYP65421:PYP65425 QIL65421:QIL65425 QSH65421:QSH65425 RCD65421:RCD65425 RLZ65421:RLZ65425 RVV65421:RVV65425 SFR65421:SFR65425 SPN65421:SPN65425 SZJ65421:SZJ65425 TJF65421:TJF65425 TTB65421:TTB65425 UCX65421:UCX65425 UMT65421:UMT65425 UWP65421:UWP65425 VGL65421:VGL65425 VQH65421:VQH65425 WAD65421:WAD65425 WJZ65421:WJZ65425 WTV65421:WTV65425 HJ130957:HJ130961 RF130957:RF130961 ABB130957:ABB130961 AKX130957:AKX130961 AUT130957:AUT130961 BEP130957:BEP130961 BOL130957:BOL130961 BYH130957:BYH130961 CID130957:CID130961 CRZ130957:CRZ130961 DBV130957:DBV130961 DLR130957:DLR130961 DVN130957:DVN130961 EFJ130957:EFJ130961 EPF130957:EPF130961 EZB130957:EZB130961 FIX130957:FIX130961 FST130957:FST130961 GCP130957:GCP130961 GML130957:GML130961 GWH130957:GWH130961 HGD130957:HGD130961 HPZ130957:HPZ130961 HZV130957:HZV130961 IJR130957:IJR130961 ITN130957:ITN130961 JDJ130957:JDJ130961 JNF130957:JNF130961 JXB130957:JXB130961 KGX130957:KGX130961 KQT130957:KQT130961 LAP130957:LAP130961 LKL130957:LKL130961 LUH130957:LUH130961 MED130957:MED130961 MNZ130957:MNZ130961 MXV130957:MXV130961 NHR130957:NHR130961 NRN130957:NRN130961 OBJ130957:OBJ130961 OLF130957:OLF130961 OVB130957:OVB130961 PEX130957:PEX130961 POT130957:POT130961 PYP130957:PYP130961 QIL130957:QIL130961 QSH130957:QSH130961 RCD130957:RCD130961 RLZ130957:RLZ130961 RVV130957:RVV130961 SFR130957:SFR130961 SPN130957:SPN130961 SZJ130957:SZJ130961 TJF130957:TJF130961 TTB130957:TTB130961 UCX130957:UCX130961 UMT130957:UMT130961 UWP130957:UWP130961 VGL130957:VGL130961 VQH130957:VQH130961 WAD130957:WAD130961 WJZ130957:WJZ130961 WTV130957:WTV130961 HJ196493:HJ196497 RF196493:RF196497 ABB196493:ABB196497 AKX196493:AKX196497 AUT196493:AUT196497 BEP196493:BEP196497 BOL196493:BOL196497 BYH196493:BYH196497 CID196493:CID196497 CRZ196493:CRZ196497 DBV196493:DBV196497 DLR196493:DLR196497 DVN196493:DVN196497 EFJ196493:EFJ196497 EPF196493:EPF196497 EZB196493:EZB196497 FIX196493:FIX196497 FST196493:FST196497 GCP196493:GCP196497 GML196493:GML196497 GWH196493:GWH196497 HGD196493:HGD196497 HPZ196493:HPZ196497 HZV196493:HZV196497 IJR196493:IJR196497 ITN196493:ITN196497 JDJ196493:JDJ196497 JNF196493:JNF196497 JXB196493:JXB196497 KGX196493:KGX196497 KQT196493:KQT196497 LAP196493:LAP196497 LKL196493:LKL196497 LUH196493:LUH196497 MED196493:MED196497 MNZ196493:MNZ196497 MXV196493:MXV196497 NHR196493:NHR196497 NRN196493:NRN196497 OBJ196493:OBJ196497 OLF196493:OLF196497 OVB196493:OVB196497 PEX196493:PEX196497 POT196493:POT196497 PYP196493:PYP196497 QIL196493:QIL196497 QSH196493:QSH196497 RCD196493:RCD196497 RLZ196493:RLZ196497 RVV196493:RVV196497 SFR196493:SFR196497 SPN196493:SPN196497 SZJ196493:SZJ196497 TJF196493:TJF196497 TTB196493:TTB196497 UCX196493:UCX196497 UMT196493:UMT196497 UWP196493:UWP196497 VGL196493:VGL196497 VQH196493:VQH196497 WAD196493:WAD196497 WJZ196493:WJZ196497 WTV196493:WTV196497 HJ262029:HJ262033 RF262029:RF262033 ABB262029:ABB262033 AKX262029:AKX262033 AUT262029:AUT262033 BEP262029:BEP262033 BOL262029:BOL262033 BYH262029:BYH262033 CID262029:CID262033 CRZ262029:CRZ262033 DBV262029:DBV262033 DLR262029:DLR262033 DVN262029:DVN262033 EFJ262029:EFJ262033 EPF262029:EPF262033 EZB262029:EZB262033 FIX262029:FIX262033 FST262029:FST262033 GCP262029:GCP262033 GML262029:GML262033 GWH262029:GWH262033 HGD262029:HGD262033 HPZ262029:HPZ262033 HZV262029:HZV262033 IJR262029:IJR262033 ITN262029:ITN262033 JDJ262029:JDJ262033 JNF262029:JNF262033 JXB262029:JXB262033 KGX262029:KGX262033 KQT262029:KQT262033 LAP262029:LAP262033 LKL262029:LKL262033 LUH262029:LUH262033 MED262029:MED262033 MNZ262029:MNZ262033 MXV262029:MXV262033 NHR262029:NHR262033 NRN262029:NRN262033 OBJ262029:OBJ262033 OLF262029:OLF262033 OVB262029:OVB262033 PEX262029:PEX262033 POT262029:POT262033 PYP262029:PYP262033 QIL262029:QIL262033 QSH262029:QSH262033 RCD262029:RCD262033 RLZ262029:RLZ262033 RVV262029:RVV262033 SFR262029:SFR262033 SPN262029:SPN262033 SZJ262029:SZJ262033 TJF262029:TJF262033 TTB262029:TTB262033 UCX262029:UCX262033 UMT262029:UMT262033 UWP262029:UWP262033 VGL262029:VGL262033 VQH262029:VQH262033 WAD262029:WAD262033 WJZ262029:WJZ262033 WTV262029:WTV262033 HJ327565:HJ327569 RF327565:RF327569 ABB327565:ABB327569 AKX327565:AKX327569 AUT327565:AUT327569 BEP327565:BEP327569 BOL327565:BOL327569 BYH327565:BYH327569 CID327565:CID327569 CRZ327565:CRZ327569 DBV327565:DBV327569 DLR327565:DLR327569 DVN327565:DVN327569 EFJ327565:EFJ327569 EPF327565:EPF327569 EZB327565:EZB327569 FIX327565:FIX327569 FST327565:FST327569 GCP327565:GCP327569 GML327565:GML327569 GWH327565:GWH327569 HGD327565:HGD327569 HPZ327565:HPZ327569 HZV327565:HZV327569 IJR327565:IJR327569 ITN327565:ITN327569 JDJ327565:JDJ327569 JNF327565:JNF327569 JXB327565:JXB327569 KGX327565:KGX327569 KQT327565:KQT327569 LAP327565:LAP327569 LKL327565:LKL327569 LUH327565:LUH327569 MED327565:MED327569 MNZ327565:MNZ327569 MXV327565:MXV327569 NHR327565:NHR327569 NRN327565:NRN327569 OBJ327565:OBJ327569 OLF327565:OLF327569 OVB327565:OVB327569 PEX327565:PEX327569 POT327565:POT327569 PYP327565:PYP327569 QIL327565:QIL327569 QSH327565:QSH327569 RCD327565:RCD327569 RLZ327565:RLZ327569 RVV327565:RVV327569 SFR327565:SFR327569 SPN327565:SPN327569 SZJ327565:SZJ327569 TJF327565:TJF327569 TTB327565:TTB327569 UCX327565:UCX327569 UMT327565:UMT327569 UWP327565:UWP327569 VGL327565:VGL327569 VQH327565:VQH327569 WAD327565:WAD327569 WJZ327565:WJZ327569 WTV327565:WTV327569 HJ393101:HJ393105 RF393101:RF393105 ABB393101:ABB393105 AKX393101:AKX393105 AUT393101:AUT393105 BEP393101:BEP393105 BOL393101:BOL393105 BYH393101:BYH393105 CID393101:CID393105 CRZ393101:CRZ393105 DBV393101:DBV393105 DLR393101:DLR393105 DVN393101:DVN393105 EFJ393101:EFJ393105 EPF393101:EPF393105 EZB393101:EZB393105 FIX393101:FIX393105 FST393101:FST393105 GCP393101:GCP393105 GML393101:GML393105 GWH393101:GWH393105 HGD393101:HGD393105 HPZ393101:HPZ393105 HZV393101:HZV393105 IJR393101:IJR393105 ITN393101:ITN393105 JDJ393101:JDJ393105 JNF393101:JNF393105 JXB393101:JXB393105 KGX393101:KGX393105 KQT393101:KQT393105 LAP393101:LAP393105 LKL393101:LKL393105 LUH393101:LUH393105 MED393101:MED393105 MNZ393101:MNZ393105 MXV393101:MXV393105 NHR393101:NHR393105 NRN393101:NRN393105 OBJ393101:OBJ393105 OLF393101:OLF393105 OVB393101:OVB393105 PEX393101:PEX393105 POT393101:POT393105 PYP393101:PYP393105 QIL393101:QIL393105 QSH393101:QSH393105 RCD393101:RCD393105 RLZ393101:RLZ393105 RVV393101:RVV393105 SFR393101:SFR393105 SPN393101:SPN393105 SZJ393101:SZJ393105 TJF393101:TJF393105 TTB393101:TTB393105 UCX393101:UCX393105 UMT393101:UMT393105 UWP393101:UWP393105 VGL393101:VGL393105 VQH393101:VQH393105 WAD393101:WAD393105 WJZ393101:WJZ393105 WTV393101:WTV393105 HJ458637:HJ458641 RF458637:RF458641 ABB458637:ABB458641 AKX458637:AKX458641 AUT458637:AUT458641 BEP458637:BEP458641 BOL458637:BOL458641 BYH458637:BYH458641 CID458637:CID458641 CRZ458637:CRZ458641 DBV458637:DBV458641 DLR458637:DLR458641 DVN458637:DVN458641 EFJ458637:EFJ458641 EPF458637:EPF458641 EZB458637:EZB458641 FIX458637:FIX458641 FST458637:FST458641 GCP458637:GCP458641 GML458637:GML458641 GWH458637:GWH458641 HGD458637:HGD458641 HPZ458637:HPZ458641 HZV458637:HZV458641 IJR458637:IJR458641 ITN458637:ITN458641 JDJ458637:JDJ458641 JNF458637:JNF458641 JXB458637:JXB458641 KGX458637:KGX458641 KQT458637:KQT458641 LAP458637:LAP458641 LKL458637:LKL458641 LUH458637:LUH458641 MED458637:MED458641 MNZ458637:MNZ458641 MXV458637:MXV458641 NHR458637:NHR458641 NRN458637:NRN458641 OBJ458637:OBJ458641 OLF458637:OLF458641 OVB458637:OVB458641 PEX458637:PEX458641 POT458637:POT458641 PYP458637:PYP458641 QIL458637:QIL458641 QSH458637:QSH458641 RCD458637:RCD458641 RLZ458637:RLZ458641 RVV458637:RVV458641 SFR458637:SFR458641 SPN458637:SPN458641 SZJ458637:SZJ458641 TJF458637:TJF458641 TTB458637:TTB458641 UCX458637:UCX458641 UMT458637:UMT458641 UWP458637:UWP458641 VGL458637:VGL458641 VQH458637:VQH458641 WAD458637:WAD458641 WJZ458637:WJZ458641 WTV458637:WTV458641 HJ524173:HJ524177 RF524173:RF524177 ABB524173:ABB524177 AKX524173:AKX524177 AUT524173:AUT524177 BEP524173:BEP524177 BOL524173:BOL524177 BYH524173:BYH524177 CID524173:CID524177 CRZ524173:CRZ524177 DBV524173:DBV524177 DLR524173:DLR524177 DVN524173:DVN524177 EFJ524173:EFJ524177 EPF524173:EPF524177 EZB524173:EZB524177 FIX524173:FIX524177 FST524173:FST524177 GCP524173:GCP524177 GML524173:GML524177 GWH524173:GWH524177 HGD524173:HGD524177 HPZ524173:HPZ524177 HZV524173:HZV524177 IJR524173:IJR524177 ITN524173:ITN524177 JDJ524173:JDJ524177 JNF524173:JNF524177 JXB524173:JXB524177 KGX524173:KGX524177 KQT524173:KQT524177 LAP524173:LAP524177 LKL524173:LKL524177 LUH524173:LUH524177 MED524173:MED524177 MNZ524173:MNZ524177 MXV524173:MXV524177 NHR524173:NHR524177 NRN524173:NRN524177 OBJ524173:OBJ524177 OLF524173:OLF524177 OVB524173:OVB524177 PEX524173:PEX524177 POT524173:POT524177 PYP524173:PYP524177 QIL524173:QIL524177 QSH524173:QSH524177 RCD524173:RCD524177 RLZ524173:RLZ524177 RVV524173:RVV524177 SFR524173:SFR524177 SPN524173:SPN524177 SZJ524173:SZJ524177 TJF524173:TJF524177 TTB524173:TTB524177 UCX524173:UCX524177 UMT524173:UMT524177 UWP524173:UWP524177 VGL524173:VGL524177 VQH524173:VQH524177 WAD524173:WAD524177 WJZ524173:WJZ524177 WTV524173:WTV524177 HJ589709:HJ589713 RF589709:RF589713 ABB589709:ABB589713 AKX589709:AKX589713 AUT589709:AUT589713 BEP589709:BEP589713 BOL589709:BOL589713 BYH589709:BYH589713 CID589709:CID589713 CRZ589709:CRZ589713 DBV589709:DBV589713 DLR589709:DLR589713 DVN589709:DVN589713 EFJ589709:EFJ589713 EPF589709:EPF589713 EZB589709:EZB589713 FIX589709:FIX589713 FST589709:FST589713 GCP589709:GCP589713 GML589709:GML589713 GWH589709:GWH589713 HGD589709:HGD589713 HPZ589709:HPZ589713 HZV589709:HZV589713 IJR589709:IJR589713 ITN589709:ITN589713 JDJ589709:JDJ589713 JNF589709:JNF589713 JXB589709:JXB589713 KGX589709:KGX589713 KQT589709:KQT589713 LAP589709:LAP589713 LKL589709:LKL589713 LUH589709:LUH589713 MED589709:MED589713 MNZ589709:MNZ589713 MXV589709:MXV589713 NHR589709:NHR589713 NRN589709:NRN589713 OBJ589709:OBJ589713 OLF589709:OLF589713 OVB589709:OVB589713 PEX589709:PEX589713 POT589709:POT589713 PYP589709:PYP589713 QIL589709:QIL589713 QSH589709:QSH589713 RCD589709:RCD589713 RLZ589709:RLZ589713 RVV589709:RVV589713 SFR589709:SFR589713 SPN589709:SPN589713 SZJ589709:SZJ589713 TJF589709:TJF589713 TTB589709:TTB589713 UCX589709:UCX589713 UMT589709:UMT589713 UWP589709:UWP589713 VGL589709:VGL589713 VQH589709:VQH589713 WAD589709:WAD589713 WJZ589709:WJZ589713 WTV589709:WTV589713 HJ655245:HJ655249 RF655245:RF655249 ABB655245:ABB655249 AKX655245:AKX655249 AUT655245:AUT655249 BEP655245:BEP655249 BOL655245:BOL655249 BYH655245:BYH655249 CID655245:CID655249 CRZ655245:CRZ655249 DBV655245:DBV655249 DLR655245:DLR655249 DVN655245:DVN655249 EFJ655245:EFJ655249 EPF655245:EPF655249 EZB655245:EZB655249 FIX655245:FIX655249 FST655245:FST655249 GCP655245:GCP655249 GML655245:GML655249 GWH655245:GWH655249 HGD655245:HGD655249 HPZ655245:HPZ655249 HZV655245:HZV655249 IJR655245:IJR655249 ITN655245:ITN655249 JDJ655245:JDJ655249 JNF655245:JNF655249 JXB655245:JXB655249 KGX655245:KGX655249 KQT655245:KQT655249 LAP655245:LAP655249 LKL655245:LKL655249 LUH655245:LUH655249 MED655245:MED655249 MNZ655245:MNZ655249 MXV655245:MXV655249 NHR655245:NHR655249 NRN655245:NRN655249 OBJ655245:OBJ655249 OLF655245:OLF655249 OVB655245:OVB655249 PEX655245:PEX655249 POT655245:POT655249 PYP655245:PYP655249 QIL655245:QIL655249 QSH655245:QSH655249 RCD655245:RCD655249 RLZ655245:RLZ655249 RVV655245:RVV655249 SFR655245:SFR655249 SPN655245:SPN655249 SZJ655245:SZJ655249 TJF655245:TJF655249 TTB655245:TTB655249 UCX655245:UCX655249 UMT655245:UMT655249 UWP655245:UWP655249 VGL655245:VGL655249 VQH655245:VQH655249 WAD655245:WAD655249 WJZ655245:WJZ655249 WTV655245:WTV655249 HJ720781:HJ720785 RF720781:RF720785 ABB720781:ABB720785 AKX720781:AKX720785 AUT720781:AUT720785 BEP720781:BEP720785 BOL720781:BOL720785 BYH720781:BYH720785 CID720781:CID720785 CRZ720781:CRZ720785 DBV720781:DBV720785 DLR720781:DLR720785 DVN720781:DVN720785 EFJ720781:EFJ720785 EPF720781:EPF720785 EZB720781:EZB720785 FIX720781:FIX720785 FST720781:FST720785 GCP720781:GCP720785 GML720781:GML720785 GWH720781:GWH720785 HGD720781:HGD720785 HPZ720781:HPZ720785 HZV720781:HZV720785 IJR720781:IJR720785 ITN720781:ITN720785 JDJ720781:JDJ720785 JNF720781:JNF720785 JXB720781:JXB720785 KGX720781:KGX720785 KQT720781:KQT720785 LAP720781:LAP720785 LKL720781:LKL720785 LUH720781:LUH720785 MED720781:MED720785 MNZ720781:MNZ720785 MXV720781:MXV720785 NHR720781:NHR720785 NRN720781:NRN720785 OBJ720781:OBJ720785 OLF720781:OLF720785 OVB720781:OVB720785 PEX720781:PEX720785 POT720781:POT720785 PYP720781:PYP720785 QIL720781:QIL720785 QSH720781:QSH720785 RCD720781:RCD720785 RLZ720781:RLZ720785 RVV720781:RVV720785 SFR720781:SFR720785 SPN720781:SPN720785 SZJ720781:SZJ720785 TJF720781:TJF720785 TTB720781:TTB720785 UCX720781:UCX720785 UMT720781:UMT720785 UWP720781:UWP720785 VGL720781:VGL720785 VQH720781:VQH720785 WAD720781:WAD720785 WJZ720781:WJZ720785 WTV720781:WTV720785 HJ786317:HJ786321 RF786317:RF786321 ABB786317:ABB786321 AKX786317:AKX786321 AUT786317:AUT786321 BEP786317:BEP786321 BOL786317:BOL786321 BYH786317:BYH786321 CID786317:CID786321 CRZ786317:CRZ786321 DBV786317:DBV786321 DLR786317:DLR786321 DVN786317:DVN786321 EFJ786317:EFJ786321 EPF786317:EPF786321 EZB786317:EZB786321 FIX786317:FIX786321 FST786317:FST786321 GCP786317:GCP786321 GML786317:GML786321 GWH786317:GWH786321 HGD786317:HGD786321 HPZ786317:HPZ786321 HZV786317:HZV786321 IJR786317:IJR786321 ITN786317:ITN786321 JDJ786317:JDJ786321 JNF786317:JNF786321 JXB786317:JXB786321 KGX786317:KGX786321 KQT786317:KQT786321 LAP786317:LAP786321 LKL786317:LKL786321 LUH786317:LUH786321 MED786317:MED786321 MNZ786317:MNZ786321 MXV786317:MXV786321 NHR786317:NHR786321 NRN786317:NRN786321 OBJ786317:OBJ786321 OLF786317:OLF786321 OVB786317:OVB786321 PEX786317:PEX786321 POT786317:POT786321 PYP786317:PYP786321 QIL786317:QIL786321 QSH786317:QSH786321 RCD786317:RCD786321 RLZ786317:RLZ786321 RVV786317:RVV786321 SFR786317:SFR786321 SPN786317:SPN786321 SZJ786317:SZJ786321 TJF786317:TJF786321 TTB786317:TTB786321 UCX786317:UCX786321 UMT786317:UMT786321 UWP786317:UWP786321 VGL786317:VGL786321 VQH786317:VQH786321 WAD786317:WAD786321 WJZ786317:WJZ786321 WTV786317:WTV786321 HJ851853:HJ851857 RF851853:RF851857 ABB851853:ABB851857 AKX851853:AKX851857 AUT851853:AUT851857 BEP851853:BEP851857 BOL851853:BOL851857 BYH851853:BYH851857 CID851853:CID851857 CRZ851853:CRZ851857 DBV851853:DBV851857 DLR851853:DLR851857 DVN851853:DVN851857 EFJ851853:EFJ851857 EPF851853:EPF851857 EZB851853:EZB851857 FIX851853:FIX851857 FST851853:FST851857 GCP851853:GCP851857 GML851853:GML851857 GWH851853:GWH851857 HGD851853:HGD851857 HPZ851853:HPZ851857 HZV851853:HZV851857 IJR851853:IJR851857 ITN851853:ITN851857 JDJ851853:JDJ851857 JNF851853:JNF851857 JXB851853:JXB851857 KGX851853:KGX851857 KQT851853:KQT851857 LAP851853:LAP851857 LKL851853:LKL851857 LUH851853:LUH851857 MED851853:MED851857 MNZ851853:MNZ851857 MXV851853:MXV851857 NHR851853:NHR851857 NRN851853:NRN851857 OBJ851853:OBJ851857 OLF851853:OLF851857 OVB851853:OVB851857 PEX851853:PEX851857 POT851853:POT851857 PYP851853:PYP851857 QIL851853:QIL851857 QSH851853:QSH851857 RCD851853:RCD851857 RLZ851853:RLZ851857 RVV851853:RVV851857 SFR851853:SFR851857 SPN851853:SPN851857 SZJ851853:SZJ851857 TJF851853:TJF851857 TTB851853:TTB851857 UCX851853:UCX851857 UMT851853:UMT851857 UWP851853:UWP851857 VGL851853:VGL851857 VQH851853:VQH851857 WAD851853:WAD851857 WJZ851853:WJZ851857 WTV851853:WTV851857 HJ917389:HJ917393 RF917389:RF917393 ABB917389:ABB917393 AKX917389:AKX917393 AUT917389:AUT917393 BEP917389:BEP917393 BOL917389:BOL917393 BYH917389:BYH917393 CID917389:CID917393 CRZ917389:CRZ917393 DBV917389:DBV917393 DLR917389:DLR917393 DVN917389:DVN917393 EFJ917389:EFJ917393 EPF917389:EPF917393 EZB917389:EZB917393 FIX917389:FIX917393 FST917389:FST917393 GCP917389:GCP917393 GML917389:GML917393 GWH917389:GWH917393 HGD917389:HGD917393 HPZ917389:HPZ917393 HZV917389:HZV917393 IJR917389:IJR917393 ITN917389:ITN917393 JDJ917389:JDJ917393 JNF917389:JNF917393 JXB917389:JXB917393 KGX917389:KGX917393 KQT917389:KQT917393 LAP917389:LAP917393 LKL917389:LKL917393 LUH917389:LUH917393 MED917389:MED917393 MNZ917389:MNZ917393 MXV917389:MXV917393 NHR917389:NHR917393 NRN917389:NRN917393 OBJ917389:OBJ917393 OLF917389:OLF917393 OVB917389:OVB917393 PEX917389:PEX917393 POT917389:POT917393 PYP917389:PYP917393 QIL917389:QIL917393 QSH917389:QSH917393 RCD917389:RCD917393 RLZ917389:RLZ917393 RVV917389:RVV917393 SFR917389:SFR917393 SPN917389:SPN917393 SZJ917389:SZJ917393 TJF917389:TJF917393 TTB917389:TTB917393 UCX917389:UCX917393 UMT917389:UMT917393 UWP917389:UWP917393 VGL917389:VGL917393 VQH917389:VQH917393 WAD917389:WAD917393 WJZ917389:WJZ917393 WTV917389:WTV917393 HJ982925:HJ982929 RF982925:RF982929 ABB982925:ABB982929 AKX982925:AKX982929 AUT982925:AUT982929 BEP982925:BEP982929 BOL982925:BOL982929 BYH982925:BYH982929 CID982925:CID982929 CRZ982925:CRZ982929 DBV982925:DBV982929 DLR982925:DLR982929 DVN982925:DVN982929 EFJ982925:EFJ982929 EPF982925:EPF982929 EZB982925:EZB982929 FIX982925:FIX982929 FST982925:FST982929 GCP982925:GCP982929 GML982925:GML982929 GWH982925:GWH982929 HGD982925:HGD982929 HPZ982925:HPZ982929 HZV982925:HZV982929 IJR982925:IJR982929 ITN982925:ITN982929 JDJ982925:JDJ982929 JNF982925:JNF982929 JXB982925:JXB982929 KGX982925:KGX982929 KQT982925:KQT982929 LAP982925:LAP982929 LKL982925:LKL982929 LUH982925:LUH982929 MED982925:MED982929 MNZ982925:MNZ982929 MXV982925:MXV982929 NHR982925:NHR982929 NRN982925:NRN982929 OBJ982925:OBJ982929 OLF982925:OLF982929 OVB982925:OVB982929 PEX982925:PEX982929 POT982925:POT982929 PYP982925:PYP982929 QIL982925:QIL982929 QSH982925:QSH982929 RCD982925:RCD982929 RLZ982925:RLZ982929 RVV982925:RVV982929 SFR982925:SFR982929 SPN982925:SPN982929 SZJ982925:SZJ982929 TJF982925:TJF982929 TTB982925:TTB982929 UCX982925:UCX982929 UMT982925:UMT982929 UWP982925:UWP982929 VGL982925:VGL982929 VQH982925:VQH982929 WAD982925:WAD982929 WJZ982925:WJZ982929 WTV982925:WTV982929 HG65421:HH65425 RC65421:RD65425 AAY65421:AAZ65425 AKU65421:AKV65425 AUQ65421:AUR65425 BEM65421:BEN65425 BOI65421:BOJ65425 BYE65421:BYF65425 CIA65421:CIB65425 CRW65421:CRX65425 DBS65421:DBT65425 DLO65421:DLP65425 DVK65421:DVL65425 EFG65421:EFH65425 EPC65421:EPD65425 EYY65421:EYZ65425 FIU65421:FIV65425 FSQ65421:FSR65425 GCM65421:GCN65425 GMI65421:GMJ65425 GWE65421:GWF65425 HGA65421:HGB65425 HPW65421:HPX65425 HZS65421:HZT65425 IJO65421:IJP65425 ITK65421:ITL65425 JDG65421:JDH65425 JNC65421:JND65425 JWY65421:JWZ65425 KGU65421:KGV65425 KQQ65421:KQR65425 LAM65421:LAN65425 LKI65421:LKJ65425 LUE65421:LUF65425 MEA65421:MEB65425 MNW65421:MNX65425 MXS65421:MXT65425 NHO65421:NHP65425 NRK65421:NRL65425 OBG65421:OBH65425 OLC65421:OLD65425 OUY65421:OUZ65425 PEU65421:PEV65425 POQ65421:POR65425 PYM65421:PYN65425 QII65421:QIJ65425 QSE65421:QSF65425 RCA65421:RCB65425 RLW65421:RLX65425 RVS65421:RVT65425 SFO65421:SFP65425 SPK65421:SPL65425 SZG65421:SZH65425 TJC65421:TJD65425 TSY65421:TSZ65425 UCU65421:UCV65425 UMQ65421:UMR65425 UWM65421:UWN65425 VGI65421:VGJ65425 VQE65421:VQF65425 WAA65421:WAB65425 WJW65421:WJX65425 WTS65421:WTT65425 HG130957:HH130961 RC130957:RD130961 AAY130957:AAZ130961 AKU130957:AKV130961 AUQ130957:AUR130961 BEM130957:BEN130961 BOI130957:BOJ130961 BYE130957:BYF130961 CIA130957:CIB130961 CRW130957:CRX130961 DBS130957:DBT130961 DLO130957:DLP130961 DVK130957:DVL130961 EFG130957:EFH130961 EPC130957:EPD130961 EYY130957:EYZ130961 FIU130957:FIV130961 FSQ130957:FSR130961 GCM130957:GCN130961 GMI130957:GMJ130961 GWE130957:GWF130961 HGA130957:HGB130961 HPW130957:HPX130961 HZS130957:HZT130961 IJO130957:IJP130961 ITK130957:ITL130961 JDG130957:JDH130961 JNC130957:JND130961 JWY130957:JWZ130961 KGU130957:KGV130961 KQQ130957:KQR130961 LAM130957:LAN130961 LKI130957:LKJ130961 LUE130957:LUF130961 MEA130957:MEB130961 MNW130957:MNX130961 MXS130957:MXT130961 NHO130957:NHP130961 NRK130957:NRL130961 OBG130957:OBH130961 OLC130957:OLD130961 OUY130957:OUZ130961 PEU130957:PEV130961 POQ130957:POR130961 PYM130957:PYN130961 QII130957:QIJ130961 QSE130957:QSF130961 RCA130957:RCB130961 RLW130957:RLX130961 RVS130957:RVT130961 SFO130957:SFP130961 SPK130957:SPL130961 SZG130957:SZH130961 TJC130957:TJD130961 TSY130957:TSZ130961 UCU130957:UCV130961 UMQ130957:UMR130961 UWM130957:UWN130961 VGI130957:VGJ130961 VQE130957:VQF130961 WAA130957:WAB130961 WJW130957:WJX130961 WTS130957:WTT130961 HG196493:HH196497 RC196493:RD196497 AAY196493:AAZ196497 AKU196493:AKV196497 AUQ196493:AUR196497 BEM196493:BEN196497 BOI196493:BOJ196497 BYE196493:BYF196497 CIA196493:CIB196497 CRW196493:CRX196497 DBS196493:DBT196497 DLO196493:DLP196497 DVK196493:DVL196497 EFG196493:EFH196497 EPC196493:EPD196497 EYY196493:EYZ196497 FIU196493:FIV196497 FSQ196493:FSR196497 GCM196493:GCN196497 GMI196493:GMJ196497 GWE196493:GWF196497 HGA196493:HGB196497 HPW196493:HPX196497 HZS196493:HZT196497 IJO196493:IJP196497 ITK196493:ITL196497 JDG196493:JDH196497 JNC196493:JND196497 JWY196493:JWZ196497 KGU196493:KGV196497 KQQ196493:KQR196497 LAM196493:LAN196497 LKI196493:LKJ196497 LUE196493:LUF196497 MEA196493:MEB196497 MNW196493:MNX196497 MXS196493:MXT196497 NHO196493:NHP196497 NRK196493:NRL196497 OBG196493:OBH196497 OLC196493:OLD196497 OUY196493:OUZ196497 PEU196493:PEV196497 POQ196493:POR196497 PYM196493:PYN196497 QII196493:QIJ196497 QSE196493:QSF196497 RCA196493:RCB196497 RLW196493:RLX196497 RVS196493:RVT196497 SFO196493:SFP196497 SPK196493:SPL196497 SZG196493:SZH196497 TJC196493:TJD196497 TSY196493:TSZ196497 UCU196493:UCV196497 UMQ196493:UMR196497 UWM196493:UWN196497 VGI196493:VGJ196497 VQE196493:VQF196497 WAA196493:WAB196497 WJW196493:WJX196497 WTS196493:WTT196497 HG262029:HH262033 RC262029:RD262033 AAY262029:AAZ262033 AKU262029:AKV262033 AUQ262029:AUR262033 BEM262029:BEN262033 BOI262029:BOJ262033 BYE262029:BYF262033 CIA262029:CIB262033 CRW262029:CRX262033 DBS262029:DBT262033 DLO262029:DLP262033 DVK262029:DVL262033 EFG262029:EFH262033 EPC262029:EPD262033 EYY262029:EYZ262033 FIU262029:FIV262033 FSQ262029:FSR262033 GCM262029:GCN262033 GMI262029:GMJ262033 GWE262029:GWF262033 HGA262029:HGB262033 HPW262029:HPX262033 HZS262029:HZT262033 IJO262029:IJP262033 ITK262029:ITL262033 JDG262029:JDH262033 JNC262029:JND262033 JWY262029:JWZ262033 KGU262029:KGV262033 KQQ262029:KQR262033 LAM262029:LAN262033 LKI262029:LKJ262033 LUE262029:LUF262033 MEA262029:MEB262033 MNW262029:MNX262033 MXS262029:MXT262033 NHO262029:NHP262033 NRK262029:NRL262033 OBG262029:OBH262033 OLC262029:OLD262033 OUY262029:OUZ262033 PEU262029:PEV262033 POQ262029:POR262033 PYM262029:PYN262033 QII262029:QIJ262033 QSE262029:QSF262033 RCA262029:RCB262033 RLW262029:RLX262033 RVS262029:RVT262033 SFO262029:SFP262033 SPK262029:SPL262033 SZG262029:SZH262033 TJC262029:TJD262033 TSY262029:TSZ262033 UCU262029:UCV262033 UMQ262029:UMR262033 UWM262029:UWN262033 VGI262029:VGJ262033 VQE262029:VQF262033 WAA262029:WAB262033 WJW262029:WJX262033 WTS262029:WTT262033 HG327565:HH327569 RC327565:RD327569 AAY327565:AAZ327569 AKU327565:AKV327569 AUQ327565:AUR327569 BEM327565:BEN327569 BOI327565:BOJ327569 BYE327565:BYF327569 CIA327565:CIB327569 CRW327565:CRX327569 DBS327565:DBT327569 DLO327565:DLP327569 DVK327565:DVL327569 EFG327565:EFH327569 EPC327565:EPD327569 EYY327565:EYZ327569 FIU327565:FIV327569 FSQ327565:FSR327569 GCM327565:GCN327569 GMI327565:GMJ327569 GWE327565:GWF327569 HGA327565:HGB327569 HPW327565:HPX327569 HZS327565:HZT327569 IJO327565:IJP327569 ITK327565:ITL327569 JDG327565:JDH327569 JNC327565:JND327569 JWY327565:JWZ327569 KGU327565:KGV327569 KQQ327565:KQR327569 LAM327565:LAN327569 LKI327565:LKJ327569 LUE327565:LUF327569 MEA327565:MEB327569 MNW327565:MNX327569 MXS327565:MXT327569 NHO327565:NHP327569 NRK327565:NRL327569 OBG327565:OBH327569 OLC327565:OLD327569 OUY327565:OUZ327569 PEU327565:PEV327569 POQ327565:POR327569 PYM327565:PYN327569 QII327565:QIJ327569 QSE327565:QSF327569 RCA327565:RCB327569 RLW327565:RLX327569 RVS327565:RVT327569 SFO327565:SFP327569 SPK327565:SPL327569 SZG327565:SZH327569 TJC327565:TJD327569 TSY327565:TSZ327569 UCU327565:UCV327569 UMQ327565:UMR327569 UWM327565:UWN327569 VGI327565:VGJ327569 VQE327565:VQF327569 WAA327565:WAB327569 WJW327565:WJX327569 WTS327565:WTT327569 HG393101:HH393105 RC393101:RD393105 AAY393101:AAZ393105 AKU393101:AKV393105 AUQ393101:AUR393105 BEM393101:BEN393105 BOI393101:BOJ393105 BYE393101:BYF393105 CIA393101:CIB393105 CRW393101:CRX393105 DBS393101:DBT393105 DLO393101:DLP393105 DVK393101:DVL393105 EFG393101:EFH393105 EPC393101:EPD393105 EYY393101:EYZ393105 FIU393101:FIV393105 FSQ393101:FSR393105 GCM393101:GCN393105 GMI393101:GMJ393105 GWE393101:GWF393105 HGA393101:HGB393105 HPW393101:HPX393105 HZS393101:HZT393105 IJO393101:IJP393105 ITK393101:ITL393105 JDG393101:JDH393105 JNC393101:JND393105 JWY393101:JWZ393105 KGU393101:KGV393105 KQQ393101:KQR393105 LAM393101:LAN393105 LKI393101:LKJ393105 LUE393101:LUF393105 MEA393101:MEB393105 MNW393101:MNX393105 MXS393101:MXT393105 NHO393101:NHP393105 NRK393101:NRL393105 OBG393101:OBH393105 OLC393101:OLD393105 OUY393101:OUZ393105 PEU393101:PEV393105 POQ393101:POR393105 PYM393101:PYN393105 QII393101:QIJ393105 QSE393101:QSF393105 RCA393101:RCB393105 RLW393101:RLX393105 RVS393101:RVT393105 SFO393101:SFP393105 SPK393101:SPL393105 SZG393101:SZH393105 TJC393101:TJD393105 TSY393101:TSZ393105 UCU393101:UCV393105 UMQ393101:UMR393105 UWM393101:UWN393105 VGI393101:VGJ393105 VQE393101:VQF393105 WAA393101:WAB393105 WJW393101:WJX393105 WTS393101:WTT393105 HG458637:HH458641 RC458637:RD458641 AAY458637:AAZ458641 AKU458637:AKV458641 AUQ458637:AUR458641 BEM458637:BEN458641 BOI458637:BOJ458641 BYE458637:BYF458641 CIA458637:CIB458641 CRW458637:CRX458641 DBS458637:DBT458641 DLO458637:DLP458641 DVK458637:DVL458641 EFG458637:EFH458641 EPC458637:EPD458641 EYY458637:EYZ458641 FIU458637:FIV458641 FSQ458637:FSR458641 GCM458637:GCN458641 GMI458637:GMJ458641 GWE458637:GWF458641 HGA458637:HGB458641 HPW458637:HPX458641 HZS458637:HZT458641 IJO458637:IJP458641 ITK458637:ITL458641 JDG458637:JDH458641 JNC458637:JND458641 JWY458637:JWZ458641 KGU458637:KGV458641 KQQ458637:KQR458641 LAM458637:LAN458641 LKI458637:LKJ458641 LUE458637:LUF458641 MEA458637:MEB458641 MNW458637:MNX458641 MXS458637:MXT458641 NHO458637:NHP458641 NRK458637:NRL458641 OBG458637:OBH458641 OLC458637:OLD458641 OUY458637:OUZ458641 PEU458637:PEV458641 POQ458637:POR458641 PYM458637:PYN458641 QII458637:QIJ458641 QSE458637:QSF458641 RCA458637:RCB458641 RLW458637:RLX458641 RVS458637:RVT458641 SFO458637:SFP458641 SPK458637:SPL458641 SZG458637:SZH458641 TJC458637:TJD458641 TSY458637:TSZ458641 UCU458637:UCV458641 UMQ458637:UMR458641 UWM458637:UWN458641 VGI458637:VGJ458641 VQE458637:VQF458641 WAA458637:WAB458641 WJW458637:WJX458641 WTS458637:WTT458641 HG524173:HH524177 RC524173:RD524177 AAY524173:AAZ524177 AKU524173:AKV524177 AUQ524173:AUR524177 BEM524173:BEN524177 BOI524173:BOJ524177 BYE524173:BYF524177 CIA524173:CIB524177 CRW524173:CRX524177 DBS524173:DBT524177 DLO524173:DLP524177 DVK524173:DVL524177 EFG524173:EFH524177 EPC524173:EPD524177 EYY524173:EYZ524177 FIU524173:FIV524177 FSQ524173:FSR524177 GCM524173:GCN524177 GMI524173:GMJ524177 GWE524173:GWF524177 HGA524173:HGB524177 HPW524173:HPX524177 HZS524173:HZT524177 IJO524173:IJP524177 ITK524173:ITL524177 JDG524173:JDH524177 JNC524173:JND524177 JWY524173:JWZ524177 KGU524173:KGV524177 KQQ524173:KQR524177 LAM524173:LAN524177 LKI524173:LKJ524177 LUE524173:LUF524177 MEA524173:MEB524177 MNW524173:MNX524177 MXS524173:MXT524177 NHO524173:NHP524177 NRK524173:NRL524177 OBG524173:OBH524177 OLC524173:OLD524177 OUY524173:OUZ524177 PEU524173:PEV524177 POQ524173:POR524177 PYM524173:PYN524177 QII524173:QIJ524177 QSE524173:QSF524177 RCA524173:RCB524177 RLW524173:RLX524177 RVS524173:RVT524177 SFO524173:SFP524177 SPK524173:SPL524177 SZG524173:SZH524177 TJC524173:TJD524177 TSY524173:TSZ524177 UCU524173:UCV524177 UMQ524173:UMR524177 UWM524173:UWN524177 VGI524173:VGJ524177 VQE524173:VQF524177 WAA524173:WAB524177 WJW524173:WJX524177 WTS524173:WTT524177 HG589709:HH589713 RC589709:RD589713 AAY589709:AAZ589713 AKU589709:AKV589713 AUQ589709:AUR589713 BEM589709:BEN589713 BOI589709:BOJ589713 BYE589709:BYF589713 CIA589709:CIB589713 CRW589709:CRX589713 DBS589709:DBT589713 DLO589709:DLP589713 DVK589709:DVL589713 EFG589709:EFH589713 EPC589709:EPD589713 EYY589709:EYZ589713 FIU589709:FIV589713 FSQ589709:FSR589713 GCM589709:GCN589713 GMI589709:GMJ589713 GWE589709:GWF589713 HGA589709:HGB589713 HPW589709:HPX589713 HZS589709:HZT589713 IJO589709:IJP589713 ITK589709:ITL589713 JDG589709:JDH589713 JNC589709:JND589713 JWY589709:JWZ589713 KGU589709:KGV589713 KQQ589709:KQR589713 LAM589709:LAN589713 LKI589709:LKJ589713 LUE589709:LUF589713 MEA589709:MEB589713 MNW589709:MNX589713 MXS589709:MXT589713 NHO589709:NHP589713 NRK589709:NRL589713 OBG589709:OBH589713 OLC589709:OLD589713 OUY589709:OUZ589713 PEU589709:PEV589713 POQ589709:POR589713 PYM589709:PYN589713 QII589709:QIJ589713 QSE589709:QSF589713 RCA589709:RCB589713 RLW589709:RLX589713 RVS589709:RVT589713 SFO589709:SFP589713 SPK589709:SPL589713 SZG589709:SZH589713 TJC589709:TJD589713 TSY589709:TSZ589713 UCU589709:UCV589713 UMQ589709:UMR589713 UWM589709:UWN589713 VGI589709:VGJ589713 VQE589709:VQF589713 WAA589709:WAB589713 WJW589709:WJX589713 WTS589709:WTT589713 HG655245:HH655249 RC655245:RD655249 AAY655245:AAZ655249 AKU655245:AKV655249 AUQ655245:AUR655249 BEM655245:BEN655249 BOI655245:BOJ655249 BYE655245:BYF655249 CIA655245:CIB655249 CRW655245:CRX655249 DBS655245:DBT655249 DLO655245:DLP655249 DVK655245:DVL655249 EFG655245:EFH655249 EPC655245:EPD655249 EYY655245:EYZ655249 FIU655245:FIV655249 FSQ655245:FSR655249 GCM655245:GCN655249 GMI655245:GMJ655249 GWE655245:GWF655249 HGA655245:HGB655249 HPW655245:HPX655249 HZS655245:HZT655249 IJO655245:IJP655249 ITK655245:ITL655249 JDG655245:JDH655249 JNC655245:JND655249 JWY655245:JWZ655249 KGU655245:KGV655249 KQQ655245:KQR655249 LAM655245:LAN655249 LKI655245:LKJ655249 LUE655245:LUF655249 MEA655245:MEB655249 MNW655245:MNX655249 MXS655245:MXT655249 NHO655245:NHP655249 NRK655245:NRL655249 OBG655245:OBH655249 OLC655245:OLD655249 OUY655245:OUZ655249 PEU655245:PEV655249 POQ655245:POR655249 PYM655245:PYN655249 QII655245:QIJ655249 QSE655245:QSF655249 RCA655245:RCB655249 RLW655245:RLX655249 RVS655245:RVT655249 SFO655245:SFP655249 SPK655245:SPL655249 SZG655245:SZH655249 TJC655245:TJD655249 TSY655245:TSZ655249 UCU655245:UCV655249 UMQ655245:UMR655249 UWM655245:UWN655249 VGI655245:VGJ655249 VQE655245:VQF655249 WAA655245:WAB655249 WJW655245:WJX655249 WTS655245:WTT655249 HG720781:HH720785 RC720781:RD720785 AAY720781:AAZ720785 AKU720781:AKV720785 AUQ720781:AUR720785 BEM720781:BEN720785 BOI720781:BOJ720785 BYE720781:BYF720785 CIA720781:CIB720785 CRW720781:CRX720785 DBS720781:DBT720785 DLO720781:DLP720785 DVK720781:DVL720785 EFG720781:EFH720785 EPC720781:EPD720785 EYY720781:EYZ720785 FIU720781:FIV720785 FSQ720781:FSR720785 GCM720781:GCN720785 GMI720781:GMJ720785 GWE720781:GWF720785 HGA720781:HGB720785 HPW720781:HPX720785 HZS720781:HZT720785 IJO720781:IJP720785 ITK720781:ITL720785 JDG720781:JDH720785 JNC720781:JND720785 JWY720781:JWZ720785 KGU720781:KGV720785 KQQ720781:KQR720785 LAM720781:LAN720785 LKI720781:LKJ720785 LUE720781:LUF720785 MEA720781:MEB720785 MNW720781:MNX720785 MXS720781:MXT720785 NHO720781:NHP720785 NRK720781:NRL720785 OBG720781:OBH720785 OLC720781:OLD720785 OUY720781:OUZ720785 PEU720781:PEV720785 POQ720781:POR720785 PYM720781:PYN720785 QII720781:QIJ720785 QSE720781:QSF720785 RCA720781:RCB720785 RLW720781:RLX720785 RVS720781:RVT720785 SFO720781:SFP720785 SPK720781:SPL720785 SZG720781:SZH720785 TJC720781:TJD720785 TSY720781:TSZ720785 UCU720781:UCV720785 UMQ720781:UMR720785 UWM720781:UWN720785 VGI720781:VGJ720785 VQE720781:VQF720785 WAA720781:WAB720785 WJW720781:WJX720785 WTS720781:WTT720785 HG786317:HH786321 RC786317:RD786321 AAY786317:AAZ786321 AKU786317:AKV786321 AUQ786317:AUR786321 BEM786317:BEN786321 BOI786317:BOJ786321 BYE786317:BYF786321 CIA786317:CIB786321 CRW786317:CRX786321 DBS786317:DBT786321 DLO786317:DLP786321 DVK786317:DVL786321 EFG786317:EFH786321 EPC786317:EPD786321 EYY786317:EYZ786321 FIU786317:FIV786321 FSQ786317:FSR786321 GCM786317:GCN786321 GMI786317:GMJ786321 GWE786317:GWF786321 HGA786317:HGB786321 HPW786317:HPX786321 HZS786317:HZT786321 IJO786317:IJP786321 ITK786317:ITL786321 JDG786317:JDH786321 JNC786317:JND786321 JWY786317:JWZ786321 KGU786317:KGV786321 KQQ786317:KQR786321 LAM786317:LAN786321 LKI786317:LKJ786321 LUE786317:LUF786321 MEA786317:MEB786321 MNW786317:MNX786321 MXS786317:MXT786321 NHO786317:NHP786321 NRK786317:NRL786321 OBG786317:OBH786321 OLC786317:OLD786321 OUY786317:OUZ786321 PEU786317:PEV786321 POQ786317:POR786321 PYM786317:PYN786321 QII786317:QIJ786321 QSE786317:QSF786321 RCA786317:RCB786321 RLW786317:RLX786321 RVS786317:RVT786321 SFO786317:SFP786321 SPK786317:SPL786321 SZG786317:SZH786321 TJC786317:TJD786321 TSY786317:TSZ786321 UCU786317:UCV786321 UMQ786317:UMR786321 UWM786317:UWN786321 VGI786317:VGJ786321 VQE786317:VQF786321 WAA786317:WAB786321 WJW786317:WJX786321 WTS786317:WTT786321 HG851853:HH851857 RC851853:RD851857 AAY851853:AAZ851857 AKU851853:AKV851857 AUQ851853:AUR851857 BEM851853:BEN851857 BOI851853:BOJ851857 BYE851853:BYF851857 CIA851853:CIB851857 CRW851853:CRX851857 DBS851853:DBT851857 DLO851853:DLP851857 DVK851853:DVL851857 EFG851853:EFH851857 EPC851853:EPD851857 EYY851853:EYZ851857 FIU851853:FIV851857 FSQ851853:FSR851857 GCM851853:GCN851857 GMI851853:GMJ851857 GWE851853:GWF851857 HGA851853:HGB851857 HPW851853:HPX851857 HZS851853:HZT851857 IJO851853:IJP851857 ITK851853:ITL851857 JDG851853:JDH851857 JNC851853:JND851857 JWY851853:JWZ851857 KGU851853:KGV851857 KQQ851853:KQR851857 LAM851853:LAN851857 LKI851853:LKJ851857 LUE851853:LUF851857 MEA851853:MEB851857 MNW851853:MNX851857 MXS851853:MXT851857 NHO851853:NHP851857 NRK851853:NRL851857 OBG851853:OBH851857 OLC851853:OLD851857 OUY851853:OUZ851857 PEU851853:PEV851857 POQ851853:POR851857 PYM851853:PYN851857 QII851853:QIJ851857 QSE851853:QSF851857 RCA851853:RCB851857 RLW851853:RLX851857 RVS851853:RVT851857 SFO851853:SFP851857 SPK851853:SPL851857 SZG851853:SZH851857 TJC851853:TJD851857 TSY851853:TSZ851857 UCU851853:UCV851857 UMQ851853:UMR851857 UWM851853:UWN851857 VGI851853:VGJ851857 VQE851853:VQF851857 WAA851853:WAB851857 WJW851853:WJX851857 WTS851853:WTT851857 HG917389:HH917393 RC917389:RD917393 AAY917389:AAZ917393 AKU917389:AKV917393 AUQ917389:AUR917393 BEM917389:BEN917393 BOI917389:BOJ917393 BYE917389:BYF917393 CIA917389:CIB917393 CRW917389:CRX917393 DBS917389:DBT917393 DLO917389:DLP917393 DVK917389:DVL917393 EFG917389:EFH917393 EPC917389:EPD917393 EYY917389:EYZ917393 FIU917389:FIV917393 FSQ917389:FSR917393 GCM917389:GCN917393 GMI917389:GMJ917393 GWE917389:GWF917393 HGA917389:HGB917393 HPW917389:HPX917393 HZS917389:HZT917393 IJO917389:IJP917393 ITK917389:ITL917393 JDG917389:JDH917393 JNC917389:JND917393 JWY917389:JWZ917393 KGU917389:KGV917393 KQQ917389:KQR917393 LAM917389:LAN917393 LKI917389:LKJ917393 LUE917389:LUF917393 MEA917389:MEB917393 MNW917389:MNX917393 MXS917389:MXT917393 NHO917389:NHP917393 NRK917389:NRL917393 OBG917389:OBH917393 OLC917389:OLD917393 OUY917389:OUZ917393 PEU917389:PEV917393 POQ917389:POR917393 PYM917389:PYN917393 QII917389:QIJ917393 QSE917389:QSF917393 RCA917389:RCB917393 RLW917389:RLX917393 RVS917389:RVT917393 SFO917389:SFP917393 SPK917389:SPL917393 SZG917389:SZH917393 TJC917389:TJD917393 TSY917389:TSZ917393 UCU917389:UCV917393 UMQ917389:UMR917393 UWM917389:UWN917393 VGI917389:VGJ917393 VQE917389:VQF917393 WAA917389:WAB917393 WJW917389:WJX917393 WTS917389:WTT917393 HG982925:HH982929 RC982925:RD982929 AAY982925:AAZ982929 AKU982925:AKV982929 AUQ982925:AUR982929 BEM982925:BEN982929 BOI982925:BOJ982929 BYE982925:BYF982929 CIA982925:CIB982929 CRW982925:CRX982929 DBS982925:DBT982929 DLO982925:DLP982929 DVK982925:DVL982929 EFG982925:EFH982929 EPC982925:EPD982929 EYY982925:EYZ982929 FIU982925:FIV982929 FSQ982925:FSR982929 GCM982925:GCN982929 GMI982925:GMJ982929 GWE982925:GWF982929 HGA982925:HGB982929 HPW982925:HPX982929 HZS982925:HZT982929 IJO982925:IJP982929 ITK982925:ITL982929 JDG982925:JDH982929 JNC982925:JND982929 JWY982925:JWZ982929 KGU982925:KGV982929 KQQ982925:KQR982929 LAM982925:LAN982929 LKI982925:LKJ982929 LUE982925:LUF982929 MEA982925:MEB982929 MNW982925:MNX982929 MXS982925:MXT982929 NHO982925:NHP982929 NRK982925:NRL982929 OBG982925:OBH982929 OLC982925:OLD982929 OUY982925:OUZ982929 PEU982925:PEV982929 POQ982925:POR982929 PYM982925:PYN982929 QII982925:QIJ982929 QSE982925:QSF982929 RCA982925:RCB982929 RLW982925:RLX982929 RVS982925:RVT982929 SFO982925:SFP982929 SPK982925:SPL982929 SZG982925:SZH982929 TJC982925:TJD982929 TSY982925:TSZ982929 UCU982925:UCV982929 UMQ982925:UMR982929 UWM982925:UWN982929 VGI982925:VGJ982929 VQE982925:VQF982929 WAA982925:WAB982929 WJW982925:WJX982929 WTS982925:WTT982929 E65421:E65425 GT65421:GT65425 QP65421:QP65425 AAL65421:AAL65425 AKH65421:AKH65425 AUD65421:AUD65425 BDZ65421:BDZ65425 BNV65421:BNV65425 BXR65421:BXR65425 CHN65421:CHN65425 CRJ65421:CRJ65425 DBF65421:DBF65425 DLB65421:DLB65425 DUX65421:DUX65425 EET65421:EET65425 EOP65421:EOP65425 EYL65421:EYL65425 FIH65421:FIH65425 FSD65421:FSD65425 GBZ65421:GBZ65425 GLV65421:GLV65425 GVR65421:GVR65425 HFN65421:HFN65425 HPJ65421:HPJ65425 HZF65421:HZF65425 IJB65421:IJB65425 ISX65421:ISX65425 JCT65421:JCT65425 JMP65421:JMP65425 JWL65421:JWL65425 KGH65421:KGH65425 KQD65421:KQD65425 KZZ65421:KZZ65425 LJV65421:LJV65425 LTR65421:LTR65425 MDN65421:MDN65425 MNJ65421:MNJ65425 MXF65421:MXF65425 NHB65421:NHB65425 NQX65421:NQX65425 OAT65421:OAT65425 OKP65421:OKP65425 OUL65421:OUL65425 PEH65421:PEH65425 POD65421:POD65425 PXZ65421:PXZ65425 QHV65421:QHV65425 QRR65421:QRR65425 RBN65421:RBN65425 RLJ65421:RLJ65425 RVF65421:RVF65425 SFB65421:SFB65425 SOX65421:SOX65425 SYT65421:SYT65425 TIP65421:TIP65425 TSL65421:TSL65425 UCH65421:UCH65425 UMD65421:UMD65425 UVZ65421:UVZ65425 VFV65421:VFV65425 VPR65421:VPR65425 VZN65421:VZN65425 WJJ65421:WJJ65425 WTF65421:WTF65425 E130957:E130961 GT130957:GT130961 QP130957:QP130961 AAL130957:AAL130961 AKH130957:AKH130961 AUD130957:AUD130961 BDZ130957:BDZ130961 BNV130957:BNV130961 BXR130957:BXR130961 CHN130957:CHN130961 CRJ130957:CRJ130961 DBF130957:DBF130961 DLB130957:DLB130961 DUX130957:DUX130961 EET130957:EET130961 EOP130957:EOP130961 EYL130957:EYL130961 FIH130957:FIH130961 FSD130957:FSD130961 GBZ130957:GBZ130961 GLV130957:GLV130961 GVR130957:GVR130961 HFN130957:HFN130961 HPJ130957:HPJ130961 HZF130957:HZF130961 IJB130957:IJB130961 ISX130957:ISX130961 JCT130957:JCT130961 JMP130957:JMP130961 JWL130957:JWL130961 KGH130957:KGH130961 KQD130957:KQD130961 KZZ130957:KZZ130961 LJV130957:LJV130961 LTR130957:LTR130961 MDN130957:MDN130961 MNJ130957:MNJ130961 MXF130957:MXF130961 NHB130957:NHB130961 NQX130957:NQX130961 OAT130957:OAT130961 OKP130957:OKP130961 OUL130957:OUL130961 PEH130957:PEH130961 POD130957:POD130961 PXZ130957:PXZ130961 QHV130957:QHV130961 QRR130957:QRR130961 RBN130957:RBN130961 RLJ130957:RLJ130961 RVF130957:RVF130961 SFB130957:SFB130961 SOX130957:SOX130961 SYT130957:SYT130961 TIP130957:TIP130961 TSL130957:TSL130961 UCH130957:UCH130961 UMD130957:UMD130961 UVZ130957:UVZ130961 VFV130957:VFV130961 VPR130957:VPR130961 VZN130957:VZN130961 WJJ130957:WJJ130961 WTF130957:WTF130961 E196493:E196497 GT196493:GT196497 QP196493:QP196497 AAL196493:AAL196497 AKH196493:AKH196497 AUD196493:AUD196497 BDZ196493:BDZ196497 BNV196493:BNV196497 BXR196493:BXR196497 CHN196493:CHN196497 CRJ196493:CRJ196497 DBF196493:DBF196497 DLB196493:DLB196497 DUX196493:DUX196497 EET196493:EET196497 EOP196493:EOP196497 EYL196493:EYL196497 FIH196493:FIH196497 FSD196493:FSD196497 GBZ196493:GBZ196497 GLV196493:GLV196497 GVR196493:GVR196497 HFN196493:HFN196497 HPJ196493:HPJ196497 HZF196493:HZF196497 IJB196493:IJB196497 ISX196493:ISX196497 JCT196493:JCT196497 JMP196493:JMP196497 JWL196493:JWL196497 KGH196493:KGH196497 KQD196493:KQD196497 KZZ196493:KZZ196497 LJV196493:LJV196497 LTR196493:LTR196497 MDN196493:MDN196497 MNJ196493:MNJ196497 MXF196493:MXF196497 NHB196493:NHB196497 NQX196493:NQX196497 OAT196493:OAT196497 OKP196493:OKP196497 OUL196493:OUL196497 PEH196493:PEH196497 POD196493:POD196497 PXZ196493:PXZ196497 QHV196493:QHV196497 QRR196493:QRR196497 RBN196493:RBN196497 RLJ196493:RLJ196497 RVF196493:RVF196497 SFB196493:SFB196497 SOX196493:SOX196497 SYT196493:SYT196497 TIP196493:TIP196497 TSL196493:TSL196497 UCH196493:UCH196497 UMD196493:UMD196497 UVZ196493:UVZ196497 VFV196493:VFV196497 VPR196493:VPR196497 VZN196493:VZN196497 WJJ196493:WJJ196497 WTF196493:WTF196497 E262029:E262033 GT262029:GT262033 QP262029:QP262033 AAL262029:AAL262033 AKH262029:AKH262033 AUD262029:AUD262033 BDZ262029:BDZ262033 BNV262029:BNV262033 BXR262029:BXR262033 CHN262029:CHN262033 CRJ262029:CRJ262033 DBF262029:DBF262033 DLB262029:DLB262033 DUX262029:DUX262033 EET262029:EET262033 EOP262029:EOP262033 EYL262029:EYL262033 FIH262029:FIH262033 FSD262029:FSD262033 GBZ262029:GBZ262033 GLV262029:GLV262033 GVR262029:GVR262033 HFN262029:HFN262033 HPJ262029:HPJ262033 HZF262029:HZF262033 IJB262029:IJB262033 ISX262029:ISX262033 JCT262029:JCT262033 JMP262029:JMP262033 JWL262029:JWL262033 KGH262029:KGH262033 KQD262029:KQD262033 KZZ262029:KZZ262033 LJV262029:LJV262033 LTR262029:LTR262033 MDN262029:MDN262033 MNJ262029:MNJ262033 MXF262029:MXF262033 NHB262029:NHB262033 NQX262029:NQX262033 OAT262029:OAT262033 OKP262029:OKP262033 OUL262029:OUL262033 PEH262029:PEH262033 POD262029:POD262033 PXZ262029:PXZ262033 QHV262029:QHV262033 QRR262029:QRR262033 RBN262029:RBN262033 RLJ262029:RLJ262033 RVF262029:RVF262033 SFB262029:SFB262033 SOX262029:SOX262033 SYT262029:SYT262033 TIP262029:TIP262033 TSL262029:TSL262033 UCH262029:UCH262033 UMD262029:UMD262033 UVZ262029:UVZ262033 VFV262029:VFV262033 VPR262029:VPR262033 VZN262029:VZN262033 WJJ262029:WJJ262033 WTF262029:WTF262033 E327565:E327569 GT327565:GT327569 QP327565:QP327569 AAL327565:AAL327569 AKH327565:AKH327569 AUD327565:AUD327569 BDZ327565:BDZ327569 BNV327565:BNV327569 BXR327565:BXR327569 CHN327565:CHN327569 CRJ327565:CRJ327569 DBF327565:DBF327569 DLB327565:DLB327569 DUX327565:DUX327569 EET327565:EET327569 EOP327565:EOP327569 EYL327565:EYL327569 FIH327565:FIH327569 FSD327565:FSD327569 GBZ327565:GBZ327569 GLV327565:GLV327569 GVR327565:GVR327569 HFN327565:HFN327569 HPJ327565:HPJ327569 HZF327565:HZF327569 IJB327565:IJB327569 ISX327565:ISX327569 JCT327565:JCT327569 JMP327565:JMP327569 JWL327565:JWL327569 KGH327565:KGH327569 KQD327565:KQD327569 KZZ327565:KZZ327569 LJV327565:LJV327569 LTR327565:LTR327569 MDN327565:MDN327569 MNJ327565:MNJ327569 MXF327565:MXF327569 NHB327565:NHB327569 NQX327565:NQX327569 OAT327565:OAT327569 OKP327565:OKP327569 OUL327565:OUL327569 PEH327565:PEH327569 POD327565:POD327569 PXZ327565:PXZ327569 QHV327565:QHV327569 QRR327565:QRR327569 RBN327565:RBN327569 RLJ327565:RLJ327569 RVF327565:RVF327569 SFB327565:SFB327569 SOX327565:SOX327569 SYT327565:SYT327569 TIP327565:TIP327569 TSL327565:TSL327569 UCH327565:UCH327569 UMD327565:UMD327569 UVZ327565:UVZ327569 VFV327565:VFV327569 VPR327565:VPR327569 VZN327565:VZN327569 WJJ327565:WJJ327569 WTF327565:WTF327569 E393101:E393105 GT393101:GT393105 QP393101:QP393105 AAL393101:AAL393105 AKH393101:AKH393105 AUD393101:AUD393105 BDZ393101:BDZ393105 BNV393101:BNV393105 BXR393101:BXR393105 CHN393101:CHN393105 CRJ393101:CRJ393105 DBF393101:DBF393105 DLB393101:DLB393105 DUX393101:DUX393105 EET393101:EET393105 EOP393101:EOP393105 EYL393101:EYL393105 FIH393101:FIH393105 FSD393101:FSD393105 GBZ393101:GBZ393105 GLV393101:GLV393105 GVR393101:GVR393105 HFN393101:HFN393105 HPJ393101:HPJ393105 HZF393101:HZF393105 IJB393101:IJB393105 ISX393101:ISX393105 JCT393101:JCT393105 JMP393101:JMP393105 JWL393101:JWL393105 KGH393101:KGH393105 KQD393101:KQD393105 KZZ393101:KZZ393105 LJV393101:LJV393105 LTR393101:LTR393105 MDN393101:MDN393105 MNJ393101:MNJ393105 MXF393101:MXF393105 NHB393101:NHB393105 NQX393101:NQX393105 OAT393101:OAT393105 OKP393101:OKP393105 OUL393101:OUL393105 PEH393101:PEH393105 POD393101:POD393105 PXZ393101:PXZ393105 QHV393101:QHV393105 QRR393101:QRR393105 RBN393101:RBN393105 RLJ393101:RLJ393105 RVF393101:RVF393105 SFB393101:SFB393105 SOX393101:SOX393105 SYT393101:SYT393105 TIP393101:TIP393105 TSL393101:TSL393105 UCH393101:UCH393105 UMD393101:UMD393105 UVZ393101:UVZ393105 VFV393101:VFV393105 VPR393101:VPR393105 VZN393101:VZN393105 WJJ393101:WJJ393105 WTF393101:WTF393105 E458637:E458641 GT458637:GT458641 QP458637:QP458641 AAL458637:AAL458641 AKH458637:AKH458641 AUD458637:AUD458641 BDZ458637:BDZ458641 BNV458637:BNV458641 BXR458637:BXR458641 CHN458637:CHN458641 CRJ458637:CRJ458641 DBF458637:DBF458641 DLB458637:DLB458641 DUX458637:DUX458641 EET458637:EET458641 EOP458637:EOP458641 EYL458637:EYL458641 FIH458637:FIH458641 FSD458637:FSD458641 GBZ458637:GBZ458641 GLV458637:GLV458641 GVR458637:GVR458641 HFN458637:HFN458641 HPJ458637:HPJ458641 HZF458637:HZF458641 IJB458637:IJB458641 ISX458637:ISX458641 JCT458637:JCT458641 JMP458637:JMP458641 JWL458637:JWL458641 KGH458637:KGH458641 KQD458637:KQD458641 KZZ458637:KZZ458641 LJV458637:LJV458641 LTR458637:LTR458641 MDN458637:MDN458641 MNJ458637:MNJ458641 MXF458637:MXF458641 NHB458637:NHB458641 NQX458637:NQX458641 OAT458637:OAT458641 OKP458637:OKP458641 OUL458637:OUL458641 PEH458637:PEH458641 POD458637:POD458641 PXZ458637:PXZ458641 QHV458637:QHV458641 QRR458637:QRR458641 RBN458637:RBN458641 RLJ458637:RLJ458641 RVF458637:RVF458641 SFB458637:SFB458641 SOX458637:SOX458641 SYT458637:SYT458641 TIP458637:TIP458641 TSL458637:TSL458641 UCH458637:UCH458641 UMD458637:UMD458641 UVZ458637:UVZ458641 VFV458637:VFV458641 VPR458637:VPR458641 VZN458637:VZN458641 WJJ458637:WJJ458641 WTF458637:WTF458641 E524173:E524177 GT524173:GT524177 QP524173:QP524177 AAL524173:AAL524177 AKH524173:AKH524177 AUD524173:AUD524177 BDZ524173:BDZ524177 BNV524173:BNV524177 BXR524173:BXR524177 CHN524173:CHN524177 CRJ524173:CRJ524177 DBF524173:DBF524177 DLB524173:DLB524177 DUX524173:DUX524177 EET524173:EET524177 EOP524173:EOP524177 EYL524173:EYL524177 FIH524173:FIH524177 FSD524173:FSD524177 GBZ524173:GBZ524177 GLV524173:GLV524177 GVR524173:GVR524177 HFN524173:HFN524177 HPJ524173:HPJ524177 HZF524173:HZF524177 IJB524173:IJB524177 ISX524173:ISX524177 JCT524173:JCT524177 JMP524173:JMP524177 JWL524173:JWL524177 KGH524173:KGH524177 KQD524173:KQD524177 KZZ524173:KZZ524177 LJV524173:LJV524177 LTR524173:LTR524177 MDN524173:MDN524177 MNJ524173:MNJ524177 MXF524173:MXF524177 NHB524173:NHB524177 NQX524173:NQX524177 OAT524173:OAT524177 OKP524173:OKP524177 OUL524173:OUL524177 PEH524173:PEH524177 POD524173:POD524177 PXZ524173:PXZ524177 QHV524173:QHV524177 QRR524173:QRR524177 RBN524173:RBN524177 RLJ524173:RLJ524177 RVF524173:RVF524177 SFB524173:SFB524177 SOX524173:SOX524177 SYT524173:SYT524177 TIP524173:TIP524177 TSL524173:TSL524177 UCH524173:UCH524177 UMD524173:UMD524177 UVZ524173:UVZ524177 VFV524173:VFV524177 VPR524173:VPR524177 VZN524173:VZN524177 WJJ524173:WJJ524177 WTF524173:WTF524177 E589709:E589713 GT589709:GT589713 QP589709:QP589713 AAL589709:AAL589713 AKH589709:AKH589713 AUD589709:AUD589713 BDZ589709:BDZ589713 BNV589709:BNV589713 BXR589709:BXR589713 CHN589709:CHN589713 CRJ589709:CRJ589713 DBF589709:DBF589713 DLB589709:DLB589713 DUX589709:DUX589713 EET589709:EET589713 EOP589709:EOP589713 EYL589709:EYL589713 FIH589709:FIH589713 FSD589709:FSD589713 GBZ589709:GBZ589713 GLV589709:GLV589713 GVR589709:GVR589713 HFN589709:HFN589713 HPJ589709:HPJ589713 HZF589709:HZF589713 IJB589709:IJB589713 ISX589709:ISX589713 JCT589709:JCT589713 JMP589709:JMP589713 JWL589709:JWL589713 KGH589709:KGH589713 KQD589709:KQD589713 KZZ589709:KZZ589713 LJV589709:LJV589713 LTR589709:LTR589713 MDN589709:MDN589713 MNJ589709:MNJ589713 MXF589709:MXF589713 NHB589709:NHB589713 NQX589709:NQX589713 OAT589709:OAT589713 OKP589709:OKP589713 OUL589709:OUL589713 PEH589709:PEH589713 POD589709:POD589713 PXZ589709:PXZ589713 QHV589709:QHV589713 QRR589709:QRR589713 RBN589709:RBN589713 RLJ589709:RLJ589713 RVF589709:RVF589713 SFB589709:SFB589713 SOX589709:SOX589713 SYT589709:SYT589713 TIP589709:TIP589713 TSL589709:TSL589713 UCH589709:UCH589713 UMD589709:UMD589713 UVZ589709:UVZ589713 VFV589709:VFV589713 VPR589709:VPR589713 VZN589709:VZN589713 WJJ589709:WJJ589713 WTF589709:WTF589713 E655245:E655249 GT655245:GT655249 QP655245:QP655249 AAL655245:AAL655249 AKH655245:AKH655249 AUD655245:AUD655249 BDZ655245:BDZ655249 BNV655245:BNV655249 BXR655245:BXR655249 CHN655245:CHN655249 CRJ655245:CRJ655249 DBF655245:DBF655249 DLB655245:DLB655249 DUX655245:DUX655249 EET655245:EET655249 EOP655245:EOP655249 EYL655245:EYL655249 FIH655245:FIH655249 FSD655245:FSD655249 GBZ655245:GBZ655249 GLV655245:GLV655249 GVR655245:GVR655249 HFN655245:HFN655249 HPJ655245:HPJ655249 HZF655245:HZF655249 IJB655245:IJB655249 ISX655245:ISX655249 JCT655245:JCT655249 JMP655245:JMP655249 JWL655245:JWL655249 KGH655245:KGH655249 KQD655245:KQD655249 KZZ655245:KZZ655249 LJV655245:LJV655249 LTR655245:LTR655249 MDN655245:MDN655249 MNJ655245:MNJ655249 MXF655245:MXF655249 NHB655245:NHB655249 NQX655245:NQX655249 OAT655245:OAT655249 OKP655245:OKP655249 OUL655245:OUL655249 PEH655245:PEH655249 POD655245:POD655249 PXZ655245:PXZ655249 QHV655245:QHV655249 QRR655245:QRR655249 RBN655245:RBN655249 RLJ655245:RLJ655249 RVF655245:RVF655249 SFB655245:SFB655249 SOX655245:SOX655249 SYT655245:SYT655249 TIP655245:TIP655249 TSL655245:TSL655249 UCH655245:UCH655249 UMD655245:UMD655249 UVZ655245:UVZ655249 VFV655245:VFV655249 VPR655245:VPR655249 VZN655245:VZN655249 WJJ655245:WJJ655249 WTF655245:WTF655249 E720781:E720785 GT720781:GT720785 QP720781:QP720785 AAL720781:AAL720785 AKH720781:AKH720785 AUD720781:AUD720785 BDZ720781:BDZ720785 BNV720781:BNV720785 BXR720781:BXR720785 CHN720781:CHN720785 CRJ720781:CRJ720785 DBF720781:DBF720785 DLB720781:DLB720785 DUX720781:DUX720785 EET720781:EET720785 EOP720781:EOP720785 EYL720781:EYL720785 FIH720781:FIH720785 FSD720781:FSD720785 GBZ720781:GBZ720785 GLV720781:GLV720785 GVR720781:GVR720785 HFN720781:HFN720785 HPJ720781:HPJ720785 HZF720781:HZF720785 IJB720781:IJB720785 ISX720781:ISX720785 JCT720781:JCT720785 JMP720781:JMP720785 JWL720781:JWL720785 KGH720781:KGH720785 KQD720781:KQD720785 KZZ720781:KZZ720785 LJV720781:LJV720785 LTR720781:LTR720785 MDN720781:MDN720785 MNJ720781:MNJ720785 MXF720781:MXF720785 NHB720781:NHB720785 NQX720781:NQX720785 OAT720781:OAT720785 OKP720781:OKP720785 OUL720781:OUL720785 PEH720781:PEH720785 POD720781:POD720785 PXZ720781:PXZ720785 QHV720781:QHV720785 QRR720781:QRR720785 RBN720781:RBN720785 RLJ720781:RLJ720785 RVF720781:RVF720785 SFB720781:SFB720785 SOX720781:SOX720785 SYT720781:SYT720785 TIP720781:TIP720785 TSL720781:TSL720785 UCH720781:UCH720785 UMD720781:UMD720785 UVZ720781:UVZ720785 VFV720781:VFV720785 VPR720781:VPR720785 VZN720781:VZN720785 WJJ720781:WJJ720785 WTF720781:WTF720785 E786317:E786321 GT786317:GT786321 QP786317:QP786321 AAL786317:AAL786321 AKH786317:AKH786321 AUD786317:AUD786321 BDZ786317:BDZ786321 BNV786317:BNV786321 BXR786317:BXR786321 CHN786317:CHN786321 CRJ786317:CRJ786321 DBF786317:DBF786321 DLB786317:DLB786321 DUX786317:DUX786321 EET786317:EET786321 EOP786317:EOP786321 EYL786317:EYL786321 FIH786317:FIH786321 FSD786317:FSD786321 GBZ786317:GBZ786321 GLV786317:GLV786321 GVR786317:GVR786321 HFN786317:HFN786321 HPJ786317:HPJ786321 HZF786317:HZF786321 IJB786317:IJB786321 ISX786317:ISX786321 JCT786317:JCT786321 JMP786317:JMP786321 JWL786317:JWL786321 KGH786317:KGH786321 KQD786317:KQD786321 KZZ786317:KZZ786321 LJV786317:LJV786321 LTR786317:LTR786321 MDN786317:MDN786321 MNJ786317:MNJ786321 MXF786317:MXF786321 NHB786317:NHB786321 NQX786317:NQX786321 OAT786317:OAT786321 OKP786317:OKP786321 OUL786317:OUL786321 PEH786317:PEH786321 POD786317:POD786321 PXZ786317:PXZ786321 QHV786317:QHV786321 QRR786317:QRR786321 RBN786317:RBN786321 RLJ786317:RLJ786321 RVF786317:RVF786321 SFB786317:SFB786321 SOX786317:SOX786321 SYT786317:SYT786321 TIP786317:TIP786321 TSL786317:TSL786321 UCH786317:UCH786321 UMD786317:UMD786321 UVZ786317:UVZ786321 VFV786317:VFV786321 VPR786317:VPR786321 VZN786317:VZN786321 WJJ786317:WJJ786321 WTF786317:WTF786321 E851853:E851857 GT851853:GT851857 QP851853:QP851857 AAL851853:AAL851857 AKH851853:AKH851857 AUD851853:AUD851857 BDZ851853:BDZ851857 BNV851853:BNV851857 BXR851853:BXR851857 CHN851853:CHN851857 CRJ851853:CRJ851857 DBF851853:DBF851857 DLB851853:DLB851857 DUX851853:DUX851857 EET851853:EET851857 EOP851853:EOP851857 EYL851853:EYL851857 FIH851853:FIH851857 FSD851853:FSD851857 GBZ851853:GBZ851857 GLV851853:GLV851857 GVR851853:GVR851857 HFN851853:HFN851857 HPJ851853:HPJ851857 HZF851853:HZF851857 IJB851853:IJB851857 ISX851853:ISX851857 JCT851853:JCT851857 JMP851853:JMP851857 JWL851853:JWL851857 KGH851853:KGH851857 KQD851853:KQD851857 KZZ851853:KZZ851857 LJV851853:LJV851857 LTR851853:LTR851857 MDN851853:MDN851857 MNJ851853:MNJ851857 MXF851853:MXF851857 NHB851853:NHB851857 NQX851853:NQX851857 OAT851853:OAT851857 OKP851853:OKP851857 OUL851853:OUL851857 PEH851853:PEH851857 POD851853:POD851857 PXZ851853:PXZ851857 QHV851853:QHV851857 QRR851853:QRR851857 RBN851853:RBN851857 RLJ851853:RLJ851857 RVF851853:RVF851857 SFB851853:SFB851857 SOX851853:SOX851857 SYT851853:SYT851857 TIP851853:TIP851857 TSL851853:TSL851857 UCH851853:UCH851857 UMD851853:UMD851857 UVZ851853:UVZ851857 VFV851853:VFV851857 VPR851853:VPR851857 VZN851853:VZN851857 WJJ851853:WJJ851857 WTF851853:WTF851857 E917389:E917393 GT917389:GT917393 QP917389:QP917393 AAL917389:AAL917393 AKH917389:AKH917393 AUD917389:AUD917393 BDZ917389:BDZ917393 BNV917389:BNV917393 BXR917389:BXR917393 CHN917389:CHN917393 CRJ917389:CRJ917393 DBF917389:DBF917393 DLB917389:DLB917393 DUX917389:DUX917393 EET917389:EET917393 EOP917389:EOP917393 EYL917389:EYL917393 FIH917389:FIH917393 FSD917389:FSD917393 GBZ917389:GBZ917393 GLV917389:GLV917393 GVR917389:GVR917393 HFN917389:HFN917393 HPJ917389:HPJ917393 HZF917389:HZF917393 IJB917389:IJB917393 ISX917389:ISX917393 JCT917389:JCT917393 JMP917389:JMP917393 JWL917389:JWL917393 KGH917389:KGH917393 KQD917389:KQD917393 KZZ917389:KZZ917393 LJV917389:LJV917393 LTR917389:LTR917393 MDN917389:MDN917393 MNJ917389:MNJ917393 MXF917389:MXF917393 NHB917389:NHB917393 NQX917389:NQX917393 OAT917389:OAT917393 OKP917389:OKP917393 OUL917389:OUL917393 PEH917389:PEH917393 POD917389:POD917393 PXZ917389:PXZ917393 QHV917389:QHV917393 QRR917389:QRR917393 RBN917389:RBN917393 RLJ917389:RLJ917393 RVF917389:RVF917393 SFB917389:SFB917393 SOX917389:SOX917393 SYT917389:SYT917393 TIP917389:TIP917393 TSL917389:TSL917393 UCH917389:UCH917393 UMD917389:UMD917393 UVZ917389:UVZ917393 VFV917389:VFV917393 VPR917389:VPR917393 VZN917389:VZN917393 WJJ917389:WJJ917393 WTF917389:WTF917393 E982925:E982929 GT982925:GT982929 QP982925:QP982929 AAL982925:AAL982929 AKH982925:AKH982929 AUD982925:AUD982929 BDZ982925:BDZ982929 BNV982925:BNV982929 BXR982925:BXR982929 CHN982925:CHN982929 CRJ982925:CRJ982929 DBF982925:DBF982929 DLB982925:DLB982929 DUX982925:DUX982929 EET982925:EET982929 EOP982925:EOP982929 EYL982925:EYL982929 FIH982925:FIH982929 FSD982925:FSD982929 GBZ982925:GBZ982929 GLV982925:GLV982929 GVR982925:GVR982929 HFN982925:HFN982929 HPJ982925:HPJ982929 HZF982925:HZF982929 IJB982925:IJB982929 ISX982925:ISX982929 JCT982925:JCT982929 JMP982925:JMP982929 JWL982925:JWL982929 KGH982925:KGH982929 KQD982925:KQD982929 KZZ982925:KZZ982929 LJV982925:LJV982929 LTR982925:LTR982929 MDN982925:MDN982929 MNJ982925:MNJ982929 MXF982925:MXF982929 NHB982925:NHB982929 NQX982925:NQX982929 OAT982925:OAT982929 OKP982925:OKP982929 OUL982925:OUL982929 PEH982925:PEH982929 POD982925:POD982929 PXZ982925:PXZ982929 QHV982925:QHV982929 QRR982925:QRR982929 RBN982925:RBN982929 RLJ982925:RLJ982929 RVF982925:RVF982929 SFB982925:SFB982929 SOX982925:SOX982929 SYT982925:SYT982929 TIP982925:TIP982929 TSL982925:TSL982929 UCH982925:UCH982929 UMD982925:UMD982929 UVZ982925:UVZ982929 VFV982925:VFV982929 VPR982925:VPR982929 VZN982925:VZN982929 WJJ982925:WJJ982929 WTF982925:WTF982929 FR12:FS12 H65426:I65426 GW65426 QS65426 AAO65426 AKK65426 AUG65426 BEC65426 BNY65426 BXU65426 CHQ65426 CRM65426 DBI65426 DLE65426 DVA65426 EEW65426 EOS65426 EYO65426 FIK65426 FSG65426 GCC65426 GLY65426 GVU65426 HFQ65426 HPM65426 HZI65426 IJE65426 ITA65426 JCW65426 JMS65426 JWO65426 KGK65426 KQG65426 LAC65426 LJY65426 LTU65426 MDQ65426 MNM65426 MXI65426 NHE65426 NRA65426 OAW65426 OKS65426 OUO65426 PEK65426 POG65426 PYC65426 QHY65426 QRU65426 RBQ65426 RLM65426 RVI65426 SFE65426 SPA65426 SYW65426 TIS65426 TSO65426 UCK65426 UMG65426 UWC65426 VFY65426 VPU65426 VZQ65426 WJM65426 WTI65426 H130962:I130962 GW130962 QS130962 AAO130962 AKK130962 AUG130962 BEC130962 BNY130962 BXU130962 CHQ130962 CRM130962 DBI130962 DLE130962 DVA130962 EEW130962 EOS130962 EYO130962 FIK130962 FSG130962 GCC130962 GLY130962 GVU130962 HFQ130962 HPM130962 HZI130962 IJE130962 ITA130962 JCW130962 JMS130962 JWO130962 KGK130962 KQG130962 LAC130962 LJY130962 LTU130962 MDQ130962 MNM130962 MXI130962 NHE130962 NRA130962 OAW130962 OKS130962 OUO130962 PEK130962 POG130962 PYC130962 QHY130962 QRU130962 RBQ130962 RLM130962 RVI130962 SFE130962 SPA130962 SYW130962 TIS130962 TSO130962 UCK130962 UMG130962 UWC130962 VFY130962 VPU130962 VZQ130962 WJM130962 WTI130962 H196498:I196498 GW196498 QS196498 AAO196498 AKK196498 AUG196498 BEC196498 BNY196498 BXU196498 CHQ196498 CRM196498 DBI196498 DLE196498 DVA196498 EEW196498 EOS196498 EYO196498 FIK196498 FSG196498 GCC196498 GLY196498 GVU196498 HFQ196498 HPM196498 HZI196498 IJE196498 ITA196498 JCW196498 JMS196498 JWO196498 KGK196498 KQG196498 LAC196498 LJY196498 LTU196498 MDQ196498 MNM196498 MXI196498 NHE196498 NRA196498 OAW196498 OKS196498 OUO196498 PEK196498 POG196498 PYC196498 QHY196498 QRU196498 RBQ196498 RLM196498 RVI196498 SFE196498 SPA196498 SYW196498 TIS196498 TSO196498 UCK196498 UMG196498 UWC196498 VFY196498 VPU196498 VZQ196498 WJM196498 WTI196498 H262034:I262034 GW262034 QS262034 AAO262034 AKK262034 AUG262034 BEC262034 BNY262034 BXU262034 CHQ262034 CRM262034 DBI262034 DLE262034 DVA262034 EEW262034 EOS262034 EYO262034 FIK262034 FSG262034 GCC262034 GLY262034 GVU262034 HFQ262034 HPM262034 HZI262034 IJE262034 ITA262034 JCW262034 JMS262034 JWO262034 KGK262034 KQG262034 LAC262034 LJY262034 LTU262034 MDQ262034 MNM262034 MXI262034 NHE262034 NRA262034 OAW262034 OKS262034 OUO262034 PEK262034 POG262034 PYC262034 QHY262034 QRU262034 RBQ262034 RLM262034 RVI262034 SFE262034 SPA262034 SYW262034 TIS262034 TSO262034 UCK262034 UMG262034 UWC262034 VFY262034 VPU262034 VZQ262034 WJM262034 WTI262034 H327570:I327570 GW327570 QS327570 AAO327570 AKK327570 AUG327570 BEC327570 BNY327570 BXU327570 CHQ327570 CRM327570 DBI327570 DLE327570 DVA327570 EEW327570 EOS327570 EYO327570 FIK327570 FSG327570 GCC327570 GLY327570 GVU327570 HFQ327570 HPM327570 HZI327570 IJE327570 ITA327570 JCW327570 JMS327570 JWO327570 KGK327570 KQG327570 LAC327570 LJY327570 LTU327570 MDQ327570 MNM327570 MXI327570 NHE327570 NRA327570 OAW327570 OKS327570 OUO327570 PEK327570 POG327570 PYC327570 QHY327570 QRU327570 RBQ327570 RLM327570 RVI327570 SFE327570 SPA327570 SYW327570 TIS327570 TSO327570 UCK327570 UMG327570 UWC327570 VFY327570 VPU327570 VZQ327570 WJM327570 WTI327570 H393106:I393106 GW393106 QS393106 AAO393106 AKK393106 AUG393106 BEC393106 BNY393106 BXU393106 CHQ393106 CRM393106 DBI393106 DLE393106 DVA393106 EEW393106 EOS393106 EYO393106 FIK393106 FSG393106 GCC393106 GLY393106 GVU393106 HFQ393106 HPM393106 HZI393106 IJE393106 ITA393106 JCW393106 JMS393106 JWO393106 KGK393106 KQG393106 LAC393106 LJY393106 LTU393106 MDQ393106 MNM393106 MXI393106 NHE393106 NRA393106 OAW393106 OKS393106 OUO393106 PEK393106 POG393106 PYC393106 QHY393106 QRU393106 RBQ393106 RLM393106 RVI393106 SFE393106 SPA393106 SYW393106 TIS393106 TSO393106 UCK393106 UMG393106 UWC393106 VFY393106 VPU393106 VZQ393106 WJM393106 WTI393106 H458642:I458642 GW458642 QS458642 AAO458642 AKK458642 AUG458642 BEC458642 BNY458642 BXU458642 CHQ458642 CRM458642 DBI458642 DLE458642 DVA458642 EEW458642 EOS458642 EYO458642 FIK458642 FSG458642 GCC458642 GLY458642 GVU458642 HFQ458642 HPM458642 HZI458642 IJE458642 ITA458642 JCW458642 JMS458642 JWO458642 KGK458642 KQG458642 LAC458642 LJY458642 LTU458642 MDQ458642 MNM458642 MXI458642 NHE458642 NRA458642 OAW458642 OKS458642 OUO458642 PEK458642 POG458642 PYC458642 QHY458642 QRU458642 RBQ458642 RLM458642 RVI458642 SFE458642 SPA458642 SYW458642 TIS458642 TSO458642 UCK458642 UMG458642 UWC458642 VFY458642 VPU458642 VZQ458642 WJM458642 WTI458642 H524178:I524178 GW524178 QS524178 AAO524178 AKK524178 AUG524178 BEC524178 BNY524178 BXU524178 CHQ524178 CRM524178 DBI524178 DLE524178 DVA524178 EEW524178 EOS524178 EYO524178 FIK524178 FSG524178 GCC524178 GLY524178 GVU524178 HFQ524178 HPM524178 HZI524178 IJE524178 ITA524178 JCW524178 JMS524178 JWO524178 KGK524178 KQG524178 LAC524178 LJY524178 LTU524178 MDQ524178 MNM524178 MXI524178 NHE524178 NRA524178 OAW524178 OKS524178 OUO524178 PEK524178 POG524178 PYC524178 QHY524178 QRU524178 RBQ524178 RLM524178 RVI524178 SFE524178 SPA524178 SYW524178 TIS524178 TSO524178 UCK524178 UMG524178 UWC524178 VFY524178 VPU524178 VZQ524178 WJM524178 WTI524178 H589714:I589714 GW589714 QS589714 AAO589714 AKK589714 AUG589714 BEC589714 BNY589714 BXU589714 CHQ589714 CRM589714 DBI589714 DLE589714 DVA589714 EEW589714 EOS589714 EYO589714 FIK589714 FSG589714 GCC589714 GLY589714 GVU589714 HFQ589714 HPM589714 HZI589714 IJE589714 ITA589714 JCW589714 JMS589714 JWO589714 KGK589714 KQG589714 LAC589714 LJY589714 LTU589714 MDQ589714 MNM589714 MXI589714 NHE589714 NRA589714 OAW589714 OKS589714 OUO589714 PEK589714 POG589714 PYC589714 QHY589714 QRU589714 RBQ589714 RLM589714 RVI589714 SFE589714 SPA589714 SYW589714 TIS589714 TSO589714 UCK589714 UMG589714 UWC589714 VFY589714 VPU589714 VZQ589714 WJM589714 WTI589714 H655250:I655250 GW655250 QS655250 AAO655250 AKK655250 AUG655250 BEC655250 BNY655250 BXU655250 CHQ655250 CRM655250 DBI655250 DLE655250 DVA655250 EEW655250 EOS655250 EYO655250 FIK655250 FSG655250 GCC655250 GLY655250 GVU655250 HFQ655250 HPM655250 HZI655250 IJE655250 ITA655250 JCW655250 JMS655250 JWO655250 KGK655250 KQG655250 LAC655250 LJY655250 LTU655250 MDQ655250 MNM655250 MXI655250 NHE655250 NRA655250 OAW655250 OKS655250 OUO655250 PEK655250 POG655250 PYC655250 QHY655250 QRU655250 RBQ655250 RLM655250 RVI655250 SFE655250 SPA655250 SYW655250 TIS655250 TSO655250 UCK655250 UMG655250 UWC655250 VFY655250 VPU655250 VZQ655250 WJM655250 WTI655250 H720786:I720786 GW720786 QS720786 AAO720786 AKK720786 AUG720786 BEC720786 BNY720786 BXU720786 CHQ720786 CRM720786 DBI720786 DLE720786 DVA720786 EEW720786 EOS720786 EYO720786 FIK720786 FSG720786 GCC720786 GLY720786 GVU720786 HFQ720786 HPM720786 HZI720786 IJE720786 ITA720786 JCW720786 JMS720786 JWO720786 KGK720786 KQG720786 LAC720786 LJY720786 LTU720786 MDQ720786 MNM720786 MXI720786 NHE720786 NRA720786 OAW720786 OKS720786 OUO720786 PEK720786 POG720786 PYC720786 QHY720786 QRU720786 RBQ720786 RLM720786 RVI720786 SFE720786 SPA720786 SYW720786 TIS720786 TSO720786 UCK720786 UMG720786 UWC720786 VFY720786 VPU720786 VZQ720786 WJM720786 WTI720786 H786322:I786322 GW786322 QS786322 AAO786322 AKK786322 AUG786322 BEC786322 BNY786322 BXU786322 CHQ786322 CRM786322 DBI786322 DLE786322 DVA786322 EEW786322 EOS786322 EYO786322 FIK786322 FSG786322 GCC786322 GLY786322 GVU786322 HFQ786322 HPM786322 HZI786322 IJE786322 ITA786322 JCW786322 JMS786322 JWO786322 KGK786322 KQG786322 LAC786322 LJY786322 LTU786322 MDQ786322 MNM786322 MXI786322 NHE786322 NRA786322 OAW786322 OKS786322 OUO786322 PEK786322 POG786322 PYC786322 QHY786322 QRU786322 RBQ786322 RLM786322 RVI786322 SFE786322 SPA786322 SYW786322 TIS786322 TSO786322 UCK786322 UMG786322 UWC786322 VFY786322 VPU786322 VZQ786322 WJM786322 WTI786322 H851858:I851858 GW851858 QS851858 AAO851858 AKK851858 AUG851858 BEC851858 BNY851858 BXU851858 CHQ851858 CRM851858 DBI851858 DLE851858 DVA851858 EEW851858 EOS851858 EYO851858 FIK851858 FSG851858 GCC851858 GLY851858 GVU851858 HFQ851858 HPM851858 HZI851858 IJE851858 ITA851858 JCW851858 JMS851858 JWO851858 KGK851858 KQG851858 LAC851858 LJY851858 LTU851858 MDQ851858 MNM851858 MXI851858 NHE851858 NRA851858 OAW851858 OKS851858 OUO851858 PEK851858 POG851858 PYC851858 QHY851858 QRU851858 RBQ851858 RLM851858 RVI851858 SFE851858 SPA851858 SYW851858 TIS851858 TSO851858 UCK851858 UMG851858 UWC851858 VFY851858 VPU851858 VZQ851858 WJM851858 WTI851858 H917394:I917394 GW917394 QS917394 AAO917394 AKK917394 AUG917394 BEC917394 BNY917394 BXU917394 CHQ917394 CRM917394 DBI917394 DLE917394 DVA917394 EEW917394 EOS917394 EYO917394 FIK917394 FSG917394 GCC917394 GLY917394 GVU917394 HFQ917394 HPM917394 HZI917394 IJE917394 ITA917394 JCW917394 JMS917394 JWO917394 KGK917394 KQG917394 LAC917394 LJY917394 LTU917394 MDQ917394 MNM917394 MXI917394 NHE917394 NRA917394 OAW917394 OKS917394 OUO917394 PEK917394 POG917394 PYC917394 QHY917394 QRU917394 RBQ917394 RLM917394 RVI917394 SFE917394 SPA917394 SYW917394 TIS917394 TSO917394 UCK917394 UMG917394 UWC917394 VFY917394 VPU917394 VZQ917394 WJM917394 WTI917394 H982930:I982930 GW982930 QS982930 AAO982930 AKK982930 AUG982930 BEC982930 BNY982930 BXU982930 CHQ982930 CRM982930 DBI982930 DLE982930 DVA982930 EEW982930 EOS982930 EYO982930 FIK982930 FSG982930 GCC982930 GLY982930 GVU982930 HFQ982930 HPM982930 HZI982930 IJE982930 ITA982930 JCW982930 JMS982930 JWO982930 KGK982930 KQG982930 LAC982930 LJY982930 LTU982930 MDQ982930 MNM982930 MXI982930 NHE982930 NRA982930 OAW982930 OKS982930 OUO982930 PEK982930 POG982930 PYC982930 QHY982930 QRU982930 RBQ982930 RLM982930 RVI982930 SFE982930 SPA982930 SYW982930 TIS982930 TSO982930 UCK982930 UMG982930 UWC982930 VFY982930 VPU982930 VZQ982930 WJM982930 WTI982930 T65415:T65419 HL65421:HL65425 RH65421:RH65425 ABD65421:ABD65425 AKZ65421:AKZ65425 AUV65421:AUV65425 BER65421:BER65425 BON65421:BON65425 BYJ65421:BYJ65425 CIF65421:CIF65425 CSB65421:CSB65425 DBX65421:DBX65425 DLT65421:DLT65425 DVP65421:DVP65425 EFL65421:EFL65425 EPH65421:EPH65425 EZD65421:EZD65425 FIZ65421:FIZ65425 FSV65421:FSV65425 GCR65421:GCR65425 GMN65421:GMN65425 GWJ65421:GWJ65425 HGF65421:HGF65425 HQB65421:HQB65425 HZX65421:HZX65425 IJT65421:IJT65425 ITP65421:ITP65425 JDL65421:JDL65425 JNH65421:JNH65425 JXD65421:JXD65425 KGZ65421:KGZ65425 KQV65421:KQV65425 LAR65421:LAR65425 LKN65421:LKN65425 LUJ65421:LUJ65425 MEF65421:MEF65425 MOB65421:MOB65425 MXX65421:MXX65425 NHT65421:NHT65425 NRP65421:NRP65425 OBL65421:OBL65425 OLH65421:OLH65425 OVD65421:OVD65425 PEZ65421:PEZ65425 POV65421:POV65425 PYR65421:PYR65425 QIN65421:QIN65425 QSJ65421:QSJ65425 RCF65421:RCF65425 RMB65421:RMB65425 RVX65421:RVX65425 SFT65421:SFT65425 SPP65421:SPP65425 SZL65421:SZL65425 TJH65421:TJH65425 TTD65421:TTD65425 UCZ65421:UCZ65425 UMV65421:UMV65425 UWR65421:UWR65425 VGN65421:VGN65425 VQJ65421:VQJ65425 WAF65421:WAF65425 WKB65421:WKB65425 WTX65421:WTX65425 T130951:T130955 HL130957:HL130961 RH130957:RH130961 ABD130957:ABD130961 AKZ130957:AKZ130961 AUV130957:AUV130961 BER130957:BER130961 BON130957:BON130961 BYJ130957:BYJ130961 CIF130957:CIF130961 CSB130957:CSB130961 DBX130957:DBX130961 DLT130957:DLT130961 DVP130957:DVP130961 EFL130957:EFL130961 EPH130957:EPH130961 EZD130957:EZD130961 FIZ130957:FIZ130961 FSV130957:FSV130961 GCR130957:GCR130961 GMN130957:GMN130961 GWJ130957:GWJ130961 HGF130957:HGF130961 HQB130957:HQB130961 HZX130957:HZX130961 IJT130957:IJT130961 ITP130957:ITP130961 JDL130957:JDL130961 JNH130957:JNH130961 JXD130957:JXD130961 KGZ130957:KGZ130961 KQV130957:KQV130961 LAR130957:LAR130961 LKN130957:LKN130961 LUJ130957:LUJ130961 MEF130957:MEF130961 MOB130957:MOB130961 MXX130957:MXX130961 NHT130957:NHT130961 NRP130957:NRP130961 OBL130957:OBL130961 OLH130957:OLH130961 OVD130957:OVD130961 PEZ130957:PEZ130961 POV130957:POV130961 PYR130957:PYR130961 QIN130957:QIN130961 QSJ130957:QSJ130961 RCF130957:RCF130961 RMB130957:RMB130961 RVX130957:RVX130961 SFT130957:SFT130961 SPP130957:SPP130961 SZL130957:SZL130961 TJH130957:TJH130961 TTD130957:TTD130961 UCZ130957:UCZ130961 UMV130957:UMV130961 UWR130957:UWR130961 VGN130957:VGN130961 VQJ130957:VQJ130961 WAF130957:WAF130961 WKB130957:WKB130961 WTX130957:WTX130961 T196487:T196491 HL196493:HL196497 RH196493:RH196497 ABD196493:ABD196497 AKZ196493:AKZ196497 AUV196493:AUV196497 BER196493:BER196497 BON196493:BON196497 BYJ196493:BYJ196497 CIF196493:CIF196497 CSB196493:CSB196497 DBX196493:DBX196497 DLT196493:DLT196497 DVP196493:DVP196497 EFL196493:EFL196497 EPH196493:EPH196497 EZD196493:EZD196497 FIZ196493:FIZ196497 FSV196493:FSV196497 GCR196493:GCR196497 GMN196493:GMN196497 GWJ196493:GWJ196497 HGF196493:HGF196497 HQB196493:HQB196497 HZX196493:HZX196497 IJT196493:IJT196497 ITP196493:ITP196497 JDL196493:JDL196497 JNH196493:JNH196497 JXD196493:JXD196497 KGZ196493:KGZ196497 KQV196493:KQV196497 LAR196493:LAR196497 LKN196493:LKN196497 LUJ196493:LUJ196497 MEF196493:MEF196497 MOB196493:MOB196497 MXX196493:MXX196497 NHT196493:NHT196497 NRP196493:NRP196497 OBL196493:OBL196497 OLH196493:OLH196497 OVD196493:OVD196497 PEZ196493:PEZ196497 POV196493:POV196497 PYR196493:PYR196497 QIN196493:QIN196497 QSJ196493:QSJ196497 RCF196493:RCF196497 RMB196493:RMB196497 RVX196493:RVX196497 SFT196493:SFT196497 SPP196493:SPP196497 SZL196493:SZL196497 TJH196493:TJH196497 TTD196493:TTD196497 UCZ196493:UCZ196497 UMV196493:UMV196497 UWR196493:UWR196497 VGN196493:VGN196497 VQJ196493:VQJ196497 WAF196493:WAF196497 WKB196493:WKB196497 WTX196493:WTX196497 T262023:T262027 HL262029:HL262033 RH262029:RH262033 ABD262029:ABD262033 AKZ262029:AKZ262033 AUV262029:AUV262033 BER262029:BER262033 BON262029:BON262033 BYJ262029:BYJ262033 CIF262029:CIF262033 CSB262029:CSB262033 DBX262029:DBX262033 DLT262029:DLT262033 DVP262029:DVP262033 EFL262029:EFL262033 EPH262029:EPH262033 EZD262029:EZD262033 FIZ262029:FIZ262033 FSV262029:FSV262033 GCR262029:GCR262033 GMN262029:GMN262033 GWJ262029:GWJ262033 HGF262029:HGF262033 HQB262029:HQB262033 HZX262029:HZX262033 IJT262029:IJT262033 ITP262029:ITP262033 JDL262029:JDL262033 JNH262029:JNH262033 JXD262029:JXD262033 KGZ262029:KGZ262033 KQV262029:KQV262033 LAR262029:LAR262033 LKN262029:LKN262033 LUJ262029:LUJ262033 MEF262029:MEF262033 MOB262029:MOB262033 MXX262029:MXX262033 NHT262029:NHT262033 NRP262029:NRP262033 OBL262029:OBL262033 OLH262029:OLH262033 OVD262029:OVD262033 PEZ262029:PEZ262033 POV262029:POV262033 PYR262029:PYR262033 QIN262029:QIN262033 QSJ262029:QSJ262033 RCF262029:RCF262033 RMB262029:RMB262033 RVX262029:RVX262033 SFT262029:SFT262033 SPP262029:SPP262033 SZL262029:SZL262033 TJH262029:TJH262033 TTD262029:TTD262033 UCZ262029:UCZ262033 UMV262029:UMV262033 UWR262029:UWR262033 VGN262029:VGN262033 VQJ262029:VQJ262033 WAF262029:WAF262033 WKB262029:WKB262033 WTX262029:WTX262033 T327559:T327563 HL327565:HL327569 RH327565:RH327569 ABD327565:ABD327569 AKZ327565:AKZ327569 AUV327565:AUV327569 BER327565:BER327569 BON327565:BON327569 BYJ327565:BYJ327569 CIF327565:CIF327569 CSB327565:CSB327569 DBX327565:DBX327569 DLT327565:DLT327569 DVP327565:DVP327569 EFL327565:EFL327569 EPH327565:EPH327569 EZD327565:EZD327569 FIZ327565:FIZ327569 FSV327565:FSV327569 GCR327565:GCR327569 GMN327565:GMN327569 GWJ327565:GWJ327569 HGF327565:HGF327569 HQB327565:HQB327569 HZX327565:HZX327569 IJT327565:IJT327569 ITP327565:ITP327569 JDL327565:JDL327569 JNH327565:JNH327569 JXD327565:JXD327569 KGZ327565:KGZ327569 KQV327565:KQV327569 LAR327565:LAR327569 LKN327565:LKN327569 LUJ327565:LUJ327569 MEF327565:MEF327569 MOB327565:MOB327569 MXX327565:MXX327569 NHT327565:NHT327569 NRP327565:NRP327569 OBL327565:OBL327569 OLH327565:OLH327569 OVD327565:OVD327569 PEZ327565:PEZ327569 POV327565:POV327569 PYR327565:PYR327569 QIN327565:QIN327569 QSJ327565:QSJ327569 RCF327565:RCF327569 RMB327565:RMB327569 RVX327565:RVX327569 SFT327565:SFT327569 SPP327565:SPP327569 SZL327565:SZL327569 TJH327565:TJH327569 TTD327565:TTD327569 UCZ327565:UCZ327569 UMV327565:UMV327569 UWR327565:UWR327569 VGN327565:VGN327569 VQJ327565:VQJ327569 WAF327565:WAF327569 WKB327565:WKB327569 WTX327565:WTX327569 T393095:T393099 HL393101:HL393105 RH393101:RH393105 ABD393101:ABD393105 AKZ393101:AKZ393105 AUV393101:AUV393105 BER393101:BER393105 BON393101:BON393105 BYJ393101:BYJ393105 CIF393101:CIF393105 CSB393101:CSB393105 DBX393101:DBX393105 DLT393101:DLT393105 DVP393101:DVP393105 EFL393101:EFL393105 EPH393101:EPH393105 EZD393101:EZD393105 FIZ393101:FIZ393105 FSV393101:FSV393105 GCR393101:GCR393105 GMN393101:GMN393105 GWJ393101:GWJ393105 HGF393101:HGF393105 HQB393101:HQB393105 HZX393101:HZX393105 IJT393101:IJT393105 ITP393101:ITP393105 JDL393101:JDL393105 JNH393101:JNH393105 JXD393101:JXD393105 KGZ393101:KGZ393105 KQV393101:KQV393105 LAR393101:LAR393105 LKN393101:LKN393105 LUJ393101:LUJ393105 MEF393101:MEF393105 MOB393101:MOB393105 MXX393101:MXX393105 NHT393101:NHT393105 NRP393101:NRP393105 OBL393101:OBL393105 OLH393101:OLH393105 OVD393101:OVD393105 PEZ393101:PEZ393105 POV393101:POV393105 PYR393101:PYR393105 QIN393101:QIN393105 QSJ393101:QSJ393105 RCF393101:RCF393105 RMB393101:RMB393105 RVX393101:RVX393105 SFT393101:SFT393105 SPP393101:SPP393105 SZL393101:SZL393105 TJH393101:TJH393105 TTD393101:TTD393105 UCZ393101:UCZ393105 UMV393101:UMV393105 UWR393101:UWR393105 VGN393101:VGN393105 VQJ393101:VQJ393105 WAF393101:WAF393105 WKB393101:WKB393105 WTX393101:WTX393105 T458631:T458635 HL458637:HL458641 RH458637:RH458641 ABD458637:ABD458641 AKZ458637:AKZ458641 AUV458637:AUV458641 BER458637:BER458641 BON458637:BON458641 BYJ458637:BYJ458641 CIF458637:CIF458641 CSB458637:CSB458641 DBX458637:DBX458641 DLT458637:DLT458641 DVP458637:DVP458641 EFL458637:EFL458641 EPH458637:EPH458641 EZD458637:EZD458641 FIZ458637:FIZ458641 FSV458637:FSV458641 GCR458637:GCR458641 GMN458637:GMN458641 GWJ458637:GWJ458641 HGF458637:HGF458641 HQB458637:HQB458641 HZX458637:HZX458641 IJT458637:IJT458641 ITP458637:ITP458641 JDL458637:JDL458641 JNH458637:JNH458641 JXD458637:JXD458641 KGZ458637:KGZ458641 KQV458637:KQV458641 LAR458637:LAR458641 LKN458637:LKN458641 LUJ458637:LUJ458641 MEF458637:MEF458641 MOB458637:MOB458641 MXX458637:MXX458641 NHT458637:NHT458641 NRP458637:NRP458641 OBL458637:OBL458641 OLH458637:OLH458641 OVD458637:OVD458641 PEZ458637:PEZ458641 POV458637:POV458641 PYR458637:PYR458641 QIN458637:QIN458641 QSJ458637:QSJ458641 RCF458637:RCF458641 RMB458637:RMB458641 RVX458637:RVX458641 SFT458637:SFT458641 SPP458637:SPP458641 SZL458637:SZL458641 TJH458637:TJH458641 TTD458637:TTD458641 UCZ458637:UCZ458641 UMV458637:UMV458641 UWR458637:UWR458641 VGN458637:VGN458641 VQJ458637:VQJ458641 WAF458637:WAF458641 WKB458637:WKB458641 WTX458637:WTX458641 T524167:T524171 HL524173:HL524177 RH524173:RH524177 ABD524173:ABD524177 AKZ524173:AKZ524177 AUV524173:AUV524177 BER524173:BER524177 BON524173:BON524177 BYJ524173:BYJ524177 CIF524173:CIF524177 CSB524173:CSB524177 DBX524173:DBX524177 DLT524173:DLT524177 DVP524173:DVP524177 EFL524173:EFL524177 EPH524173:EPH524177 EZD524173:EZD524177 FIZ524173:FIZ524177 FSV524173:FSV524177 GCR524173:GCR524177 GMN524173:GMN524177 GWJ524173:GWJ524177 HGF524173:HGF524177 HQB524173:HQB524177 HZX524173:HZX524177 IJT524173:IJT524177 ITP524173:ITP524177 JDL524173:JDL524177 JNH524173:JNH524177 JXD524173:JXD524177 KGZ524173:KGZ524177 KQV524173:KQV524177 LAR524173:LAR524177 LKN524173:LKN524177 LUJ524173:LUJ524177 MEF524173:MEF524177 MOB524173:MOB524177 MXX524173:MXX524177 NHT524173:NHT524177 NRP524173:NRP524177 OBL524173:OBL524177 OLH524173:OLH524177 OVD524173:OVD524177 PEZ524173:PEZ524177 POV524173:POV524177 PYR524173:PYR524177 QIN524173:QIN524177 QSJ524173:QSJ524177 RCF524173:RCF524177 RMB524173:RMB524177 RVX524173:RVX524177 SFT524173:SFT524177 SPP524173:SPP524177 SZL524173:SZL524177 TJH524173:TJH524177 TTD524173:TTD524177 UCZ524173:UCZ524177 UMV524173:UMV524177 UWR524173:UWR524177 VGN524173:VGN524177 VQJ524173:VQJ524177 WAF524173:WAF524177 WKB524173:WKB524177 WTX524173:WTX524177 T589703:T589707 HL589709:HL589713 RH589709:RH589713 ABD589709:ABD589713 AKZ589709:AKZ589713 AUV589709:AUV589713 BER589709:BER589713 BON589709:BON589713 BYJ589709:BYJ589713 CIF589709:CIF589713 CSB589709:CSB589713 DBX589709:DBX589713 DLT589709:DLT589713 DVP589709:DVP589713 EFL589709:EFL589713 EPH589709:EPH589713 EZD589709:EZD589713 FIZ589709:FIZ589713 FSV589709:FSV589713 GCR589709:GCR589713 GMN589709:GMN589713 GWJ589709:GWJ589713 HGF589709:HGF589713 HQB589709:HQB589713 HZX589709:HZX589713 IJT589709:IJT589713 ITP589709:ITP589713 JDL589709:JDL589713 JNH589709:JNH589713 JXD589709:JXD589713 KGZ589709:KGZ589713 KQV589709:KQV589713 LAR589709:LAR589713 LKN589709:LKN589713 LUJ589709:LUJ589713 MEF589709:MEF589713 MOB589709:MOB589713 MXX589709:MXX589713 NHT589709:NHT589713 NRP589709:NRP589713 OBL589709:OBL589713 OLH589709:OLH589713 OVD589709:OVD589713 PEZ589709:PEZ589713 POV589709:POV589713 PYR589709:PYR589713 QIN589709:QIN589713 QSJ589709:QSJ589713 RCF589709:RCF589713 RMB589709:RMB589713 RVX589709:RVX589713 SFT589709:SFT589713 SPP589709:SPP589713 SZL589709:SZL589713 TJH589709:TJH589713 TTD589709:TTD589713 UCZ589709:UCZ589713 UMV589709:UMV589713 UWR589709:UWR589713 VGN589709:VGN589713 VQJ589709:VQJ589713 WAF589709:WAF589713 WKB589709:WKB589713 WTX589709:WTX589713 T655239:T655243 HL655245:HL655249 RH655245:RH655249 ABD655245:ABD655249 AKZ655245:AKZ655249 AUV655245:AUV655249 BER655245:BER655249 BON655245:BON655249 BYJ655245:BYJ655249 CIF655245:CIF655249 CSB655245:CSB655249 DBX655245:DBX655249 DLT655245:DLT655249 DVP655245:DVP655249 EFL655245:EFL655249 EPH655245:EPH655249 EZD655245:EZD655249 FIZ655245:FIZ655249 FSV655245:FSV655249 GCR655245:GCR655249 GMN655245:GMN655249 GWJ655245:GWJ655249 HGF655245:HGF655249 HQB655245:HQB655249 HZX655245:HZX655249 IJT655245:IJT655249 ITP655245:ITP655249 JDL655245:JDL655249 JNH655245:JNH655249 JXD655245:JXD655249 KGZ655245:KGZ655249 KQV655245:KQV655249 LAR655245:LAR655249 LKN655245:LKN655249 LUJ655245:LUJ655249 MEF655245:MEF655249 MOB655245:MOB655249 MXX655245:MXX655249 NHT655245:NHT655249 NRP655245:NRP655249 OBL655245:OBL655249 OLH655245:OLH655249 OVD655245:OVD655249 PEZ655245:PEZ655249 POV655245:POV655249 PYR655245:PYR655249 QIN655245:QIN655249 QSJ655245:QSJ655249 RCF655245:RCF655249 RMB655245:RMB655249 RVX655245:RVX655249 SFT655245:SFT655249 SPP655245:SPP655249 SZL655245:SZL655249 TJH655245:TJH655249 TTD655245:TTD655249 UCZ655245:UCZ655249 UMV655245:UMV655249 UWR655245:UWR655249 VGN655245:VGN655249 VQJ655245:VQJ655249 WAF655245:WAF655249 WKB655245:WKB655249 WTX655245:WTX655249 T720775:T720779 HL720781:HL720785 RH720781:RH720785 ABD720781:ABD720785 AKZ720781:AKZ720785 AUV720781:AUV720785 BER720781:BER720785 BON720781:BON720785 BYJ720781:BYJ720785 CIF720781:CIF720785 CSB720781:CSB720785 DBX720781:DBX720785 DLT720781:DLT720785 DVP720781:DVP720785 EFL720781:EFL720785 EPH720781:EPH720785 EZD720781:EZD720785 FIZ720781:FIZ720785 FSV720781:FSV720785 GCR720781:GCR720785 GMN720781:GMN720785 GWJ720781:GWJ720785 HGF720781:HGF720785 HQB720781:HQB720785 HZX720781:HZX720785 IJT720781:IJT720785 ITP720781:ITP720785 JDL720781:JDL720785 JNH720781:JNH720785 JXD720781:JXD720785 KGZ720781:KGZ720785 KQV720781:KQV720785 LAR720781:LAR720785 LKN720781:LKN720785 LUJ720781:LUJ720785 MEF720781:MEF720785 MOB720781:MOB720785 MXX720781:MXX720785 NHT720781:NHT720785 NRP720781:NRP720785 OBL720781:OBL720785 OLH720781:OLH720785 OVD720781:OVD720785 PEZ720781:PEZ720785 POV720781:POV720785 PYR720781:PYR720785 QIN720781:QIN720785 QSJ720781:QSJ720785 RCF720781:RCF720785 RMB720781:RMB720785 RVX720781:RVX720785 SFT720781:SFT720785 SPP720781:SPP720785 SZL720781:SZL720785 TJH720781:TJH720785 TTD720781:TTD720785 UCZ720781:UCZ720785 UMV720781:UMV720785 UWR720781:UWR720785 VGN720781:VGN720785 VQJ720781:VQJ720785 WAF720781:WAF720785 WKB720781:WKB720785 WTX720781:WTX720785 T786311:T786315 HL786317:HL786321 RH786317:RH786321 ABD786317:ABD786321 AKZ786317:AKZ786321 AUV786317:AUV786321 BER786317:BER786321 BON786317:BON786321 BYJ786317:BYJ786321 CIF786317:CIF786321 CSB786317:CSB786321 DBX786317:DBX786321 DLT786317:DLT786321 DVP786317:DVP786321 EFL786317:EFL786321 EPH786317:EPH786321 EZD786317:EZD786321 FIZ786317:FIZ786321 FSV786317:FSV786321 GCR786317:GCR786321 GMN786317:GMN786321 GWJ786317:GWJ786321 HGF786317:HGF786321 HQB786317:HQB786321 HZX786317:HZX786321 IJT786317:IJT786321 ITP786317:ITP786321 JDL786317:JDL786321 JNH786317:JNH786321 JXD786317:JXD786321 KGZ786317:KGZ786321 KQV786317:KQV786321 LAR786317:LAR786321 LKN786317:LKN786321 LUJ786317:LUJ786321 MEF786317:MEF786321 MOB786317:MOB786321 MXX786317:MXX786321 NHT786317:NHT786321 NRP786317:NRP786321 OBL786317:OBL786321 OLH786317:OLH786321 OVD786317:OVD786321 PEZ786317:PEZ786321 POV786317:POV786321 PYR786317:PYR786321 QIN786317:QIN786321 QSJ786317:QSJ786321 RCF786317:RCF786321 RMB786317:RMB786321 RVX786317:RVX786321 SFT786317:SFT786321 SPP786317:SPP786321 SZL786317:SZL786321 TJH786317:TJH786321 TTD786317:TTD786321 UCZ786317:UCZ786321 UMV786317:UMV786321 UWR786317:UWR786321 VGN786317:VGN786321 VQJ786317:VQJ786321 WAF786317:WAF786321 WKB786317:WKB786321 WTX786317:WTX786321 T851847:T851851 HL851853:HL851857 RH851853:RH851857 ABD851853:ABD851857 AKZ851853:AKZ851857 AUV851853:AUV851857 BER851853:BER851857 BON851853:BON851857 BYJ851853:BYJ851857 CIF851853:CIF851857 CSB851853:CSB851857 DBX851853:DBX851857 DLT851853:DLT851857 DVP851853:DVP851857 EFL851853:EFL851857 EPH851853:EPH851857 EZD851853:EZD851857 FIZ851853:FIZ851857 FSV851853:FSV851857 GCR851853:GCR851857 GMN851853:GMN851857 GWJ851853:GWJ851857 HGF851853:HGF851857 HQB851853:HQB851857 HZX851853:HZX851857 IJT851853:IJT851857 ITP851853:ITP851857 JDL851853:JDL851857 JNH851853:JNH851857 JXD851853:JXD851857 KGZ851853:KGZ851857 KQV851853:KQV851857 LAR851853:LAR851857 LKN851853:LKN851857 LUJ851853:LUJ851857 MEF851853:MEF851857 MOB851853:MOB851857 MXX851853:MXX851857 NHT851853:NHT851857 NRP851853:NRP851857 OBL851853:OBL851857 OLH851853:OLH851857 OVD851853:OVD851857 PEZ851853:PEZ851857 POV851853:POV851857 PYR851853:PYR851857 QIN851853:QIN851857 QSJ851853:QSJ851857 RCF851853:RCF851857 RMB851853:RMB851857 RVX851853:RVX851857 SFT851853:SFT851857 SPP851853:SPP851857 SZL851853:SZL851857 TJH851853:TJH851857 TTD851853:TTD851857 UCZ851853:UCZ851857 UMV851853:UMV851857 UWR851853:UWR851857 VGN851853:VGN851857 VQJ851853:VQJ851857 WAF851853:WAF851857 WKB851853:WKB851857 WTX851853:WTX851857 T917383:T917387 HL917389:HL917393 RH917389:RH917393 ABD917389:ABD917393 AKZ917389:AKZ917393 AUV917389:AUV917393 BER917389:BER917393 BON917389:BON917393 BYJ917389:BYJ917393 CIF917389:CIF917393 CSB917389:CSB917393 DBX917389:DBX917393 DLT917389:DLT917393 DVP917389:DVP917393 EFL917389:EFL917393 EPH917389:EPH917393 EZD917389:EZD917393 FIZ917389:FIZ917393 FSV917389:FSV917393 GCR917389:GCR917393 GMN917389:GMN917393 GWJ917389:GWJ917393 HGF917389:HGF917393 HQB917389:HQB917393 HZX917389:HZX917393 IJT917389:IJT917393 ITP917389:ITP917393 JDL917389:JDL917393 JNH917389:JNH917393 JXD917389:JXD917393 KGZ917389:KGZ917393 KQV917389:KQV917393 LAR917389:LAR917393 LKN917389:LKN917393 LUJ917389:LUJ917393 MEF917389:MEF917393 MOB917389:MOB917393 MXX917389:MXX917393 NHT917389:NHT917393 NRP917389:NRP917393 OBL917389:OBL917393 OLH917389:OLH917393 OVD917389:OVD917393 PEZ917389:PEZ917393 POV917389:POV917393 PYR917389:PYR917393 QIN917389:QIN917393 QSJ917389:QSJ917393 RCF917389:RCF917393 RMB917389:RMB917393 RVX917389:RVX917393 SFT917389:SFT917393 SPP917389:SPP917393 SZL917389:SZL917393 TJH917389:TJH917393 TTD917389:TTD917393 UCZ917389:UCZ917393 UMV917389:UMV917393 UWR917389:UWR917393 VGN917389:VGN917393 VQJ917389:VQJ917393 WAF917389:WAF917393 WKB917389:WKB917393 WTX917389:WTX917393 T982919:T982923 HL982925:HL982929 RH982925:RH982929 ABD982925:ABD982929 AKZ982925:AKZ982929 AUV982925:AUV982929 BER982925:BER982929 BON982925:BON982929 BYJ982925:BYJ982929 CIF982925:CIF982929 CSB982925:CSB982929 DBX982925:DBX982929 DLT982925:DLT982929 DVP982925:DVP982929 EFL982925:EFL982929 EPH982925:EPH982929 EZD982925:EZD982929 FIZ982925:FIZ982929 FSV982925:FSV982929 GCR982925:GCR982929 GMN982925:GMN982929 GWJ982925:GWJ982929 HGF982925:HGF982929 HQB982925:HQB982929 HZX982925:HZX982929 IJT982925:IJT982929 ITP982925:ITP982929 JDL982925:JDL982929 JNH982925:JNH982929 JXD982925:JXD982929 KGZ982925:KGZ982929 KQV982925:KQV982929 LAR982925:LAR982929 LKN982925:LKN982929 LUJ982925:LUJ982929 MEF982925:MEF982929 MOB982925:MOB982929 MXX982925:MXX982929 NHT982925:NHT982929 NRP982925:NRP982929 OBL982925:OBL982929 OLH982925:OLH982929 OVD982925:OVD982929 PEZ982925:PEZ982929 POV982925:POV982929 PYR982925:PYR982929 QIN982925:QIN982929 QSJ982925:QSJ982929 RCF982925:RCF982929 RMB982925:RMB982929 RVX982925:RVX982929 SFT982925:SFT982929 SPP982925:SPP982929 SZL982925:SZL982929 TJH982925:TJH982929 TTD982925:TTD982929 UCZ982925:UCZ982929 UMV982925:UMV982929 UWR982925:UWR982929 VGN982925:VGN982929 VQJ982925:VQJ982929 WAF982925:WAF982929 WKB982925:WKB982929 WTX982925:WTX982929 Q982913:Q982917 P982919:P982923 Q917377:Q917381 P917383:P917387 Q851841:Q851845 P851847:P851851 Q786305:Q786309 P786311:P786315 Q720769:Q720773 P720775:P720779 Q655233:Q655237 P655239:P655243 Q589697:Q589701 P589703:P589707 Q524161:Q524165 P524167:P524171 Q458625:Q458629 P458631:P458635 Q393089:Q393093 P393095:P393099 Q327553:Q327557 P327559:P327563 Q262017:Q262021 P262023:P262027 Q196481:Q196485 P196487:P196491 Q130945:Q130949 P130951:P130955 Q65409:Q65413 P65415:P65419 WST12 WIX12 VZB12 VPF12 VFJ12 UVN12 ULR12 UBV12 TRZ12 TID12 SYH12 SOL12 SEP12 RUT12 RKX12 RBB12 QRF12 QHJ12 PXN12 PNR12 PDV12 OTZ12 OKD12 OAH12 NQL12 NGP12 MWT12 MMX12 MDB12 LTF12 LJJ12 KZN12 KPR12 KFV12 JVZ12 JMD12 JCH12 ISL12 IIP12 HYT12 HOX12 HFB12 GVF12 GLJ12 GBN12 FRR12 FHV12 EXZ12 EOD12 EEH12 DUL12 DKP12 DAT12 CQX12 CHB12 BXF12 BNJ12 BDN12 ATR12 AJV12 ZZ12 QD12 GH12 WSB12 WIF12 VYJ12 VON12 VER12 UUV12 UKZ12 UBD12 TRH12 THL12 SXP12 SNT12 SDX12 RUB12 RKF12 RAJ12 QQN12 QGR12 PWV12 PMZ12 PDD12 OTH12 OJL12 NZP12 NPT12 NFX12 MWB12 MMF12 MCJ12 LSN12 LIR12 KYV12 KOZ12 KFD12 JVH12 JLL12 JBP12 IRT12 IHX12 HYB12 HOF12 HEJ12 GUN12 GKR12 GAV12 FQZ12 FHD12 EXH12 ENL12 EDP12 DTT12 DJX12 DAB12 CQF12 CGJ12 BWN12 BMR12 BCV12 ASZ12 AJD12 ZH12 PL12 FP12 WSO12:WSP12 WIS12:WIT12 VYW12:VYX12 VPA12:VPB12 VFE12:VFF12 UVI12:UVJ12 ULM12:ULN12 UBQ12:UBR12 TRU12:TRV12 THY12:THZ12 SYC12:SYD12 SOG12:SOH12 SEK12:SEL12 RUO12:RUP12 RKS12:RKT12 RAW12:RAX12 QRA12:QRB12 QHE12:QHF12 PXI12:PXJ12 PNM12:PNN12 PDQ12:PDR12 OTU12:OTV12 OJY12:OJZ12 OAC12:OAD12 NQG12:NQH12 NGK12:NGL12 MWO12:MWP12 MMS12:MMT12 MCW12:MCX12 LTA12:LTB12 LJE12:LJF12 KZI12:KZJ12 KPM12:KPN12 KFQ12:KFR12 JVU12:JVV12 JLY12:JLZ12 JCC12:JCD12 ISG12:ISH12 IIK12:IIL12 HYO12:HYP12 HOS12:HOT12 HEW12:HEX12 GVA12:GVB12 GLE12:GLF12 GBI12:GBJ12 FRM12:FRN12 FHQ12:FHR12 EXU12:EXV12 ENY12:ENZ12 EEC12:EED12 DUG12:DUH12 DKK12:DKL12 DAO12:DAP12 CQS12:CQT12 CGW12:CGX12 BXA12:BXB12 BNE12:BNF12 BDI12:BDJ12 ATM12:ATN12 AJQ12:AJR12 ZU12:ZV12 PY12:PZ12 GC12:GD12 WSR12 WIV12 VYZ12 VPD12 VFH12 UVL12 ULP12 UBT12 TRX12 TIB12 SYF12 SOJ12 SEN12 RUR12 RKV12 RAZ12 QRD12 QHH12 PXL12 PNP12 PDT12 OTX12 OKB12 OAF12 NQJ12 NGN12 MWR12 MMV12 MCZ12 LTD12 LJH12 KZL12 KPP12 KFT12 JVX12 JMB12 JCF12 ISJ12 IIN12 HYR12 HOV12 HEZ12 GVD12 GLH12 GBL12 FRP12 FHT12 EXX12 EOB12 EEF12 DUJ12 DKN12 DAR12 CQV12 CGZ12 BXD12 BNH12 BDL12 ATP12 AJT12 ZX12 QB12 GF12 WSD12:WSE12 WIH12:WII12 VYL12:VYM12 VOP12:VOQ12 VET12:VEU12 UUX12:UUY12 ULB12:ULC12 UBF12:UBG12 TRJ12:TRK12 THN12:THO12 SXR12:SXS12 SNV12:SNW12 SDZ12:SEA12 RUD12:RUE12 RKH12:RKI12 RAL12:RAM12 QQP12:QQQ12 QGT12:QGU12 PWX12:PWY12 PNB12:PNC12 PDF12:PDG12 OTJ12:OTK12 OJN12:OJO12 NZR12:NZS12 NPV12:NPW12 NFZ12:NGA12 MWD12:MWE12 MMH12:MMI12 MCL12:MCM12 LSP12:LSQ12 LIT12:LIU12 KYX12:KYY12 KPB12:KPC12 KFF12:KFG12 JVJ12:JVK12 JLN12:JLO12 JBR12:JBS12 IRV12:IRW12 IHZ12:IIA12 HYD12:HYE12 HOH12:HOI12 HEL12:HEM12 GUP12:GUQ12 GKT12:GKU12 GAX12:GAY12 FRB12:FRC12 FHF12:FHG12 EXJ12:EXK12 ENN12:ENO12 EDR12:EDS12 DTV12:DTW12 DJZ12:DKA12 DAD12:DAE12 CQH12:CQI12 CGL12:CGM12 BWP12:BWQ12 BMT12:BMU12 BCX12:BCY12 ATB12:ATC12 AJF12:AJG12 ZJ12:ZK12 PN12:PO12 WTB13:WTB23 WJF13:WJF23 VZJ13:VZJ23 VPN13:VPN23 VFR13:VFR23 UVV13:UVV23 ULZ13:ULZ23 UCD13:UCD23 TSH13:TSH23 TIL13:TIL23 SYP13:SYP23 SOT13:SOT23 SEX13:SEX23 RVB13:RVB23 RLF13:RLF23 RBJ13:RBJ23 QRN13:QRN23 QHR13:QHR23 PXV13:PXV23 PNZ13:PNZ23 PED13:PED23 OUH13:OUH23 OKL13:OKL23 OAP13:OAP23 NQT13:NQT23 NGX13:NGX23 MXB13:MXB23 MNF13:MNF23 MDJ13:MDJ23 LTN13:LTN23 LJR13:LJR23 KZV13:KZV23 KPZ13:KPZ23 KGD13:KGD23 JWH13:JWH23 JML13:JML23 JCP13:JCP23 IST13:IST23 IIX13:IIX23 HZB13:HZB23 HPF13:HPF23 HFJ13:HFJ23 GVN13:GVN23 GLR13:GLR23 GBV13:GBV23 FRZ13:FRZ23 FID13:FID23 EYH13:EYH23 EOL13:EOL23 EEP13:EEP23 DUT13:DUT23 DKX13:DKX23 DBB13:DBB23 CRF13:CRF23 CHJ13:CHJ23 BXN13:BXN23 BNR13:BNR23 BDV13:BDV23 ATZ13:ATZ23 AKD13:AKD23 AAH13:AAH23 QL13:QL23 GP13:GP23 WSJ13:WSJ23 WIN13:WIN23 VYR13:VYR23 VOV13:VOV23 VEZ13:VEZ23 UVD13:UVD23 ULH13:ULH23 UBL13:UBL23 TRP13:TRP23 THT13:THT23 SXX13:SXX23 SOB13:SOB23 SEF13:SEF23 RUJ13:RUJ23 RKN13:RKN23 RAR13:RAR23 QQV13:QQV23 QGZ13:QGZ23 PXD13:PXD23 PNH13:PNH23 PDL13:PDL23 OTP13:OTP23 OJT13:OJT23 NZX13:NZX23 NQB13:NQB23 NGF13:NGF23 MWJ13:MWJ23 MMN13:MMN23 MCR13:MCR23 LSV13:LSV23 LIZ13:LIZ23 KZD13:KZD23 KPH13:KPH23 KFL13:KFL23 JVP13:JVP23 JLT13:JLT23 JBX13:JBX23 ISB13:ISB23 IIF13:IIF23 HYJ13:HYJ23 HON13:HON23 HER13:HER23 GUV13:GUV23 GKZ13:GKZ23 GBD13:GBD23 FRH13:FRH23 FHL13:FHL23 EXP13:EXP23 ENT13:ENT23 EDX13:EDX23 DUB13:DUB23 DKF13:DKF23 DAJ13:DAJ23 CQN13:CQN23 CGR13:CGR23 BWV13:BWV23 BMZ13:BMZ23 BDD13:BDD23 ATH13:ATH23 AJL13:AJL23 ZP13:ZP23 PT13:PT23 FX13:FX23 WSW13:WSX23 WJA13:WJB23 VZE13:VZF23 VPI13:VPJ23 VFM13:VFN23 UVQ13:UVR23 ULU13:ULV23 UBY13:UBZ23 TSC13:TSD23 TIG13:TIH23 SYK13:SYL23 SOO13:SOP23 SES13:SET23 RUW13:RUX23 RLA13:RLB23 RBE13:RBF23 QRI13:QRJ23 QHM13:QHN23 PXQ13:PXR23 PNU13:PNV23 PDY13:PDZ23 OUC13:OUD23 OKG13:OKH23 OAK13:OAL23 NQO13:NQP23 NGS13:NGT23 MWW13:MWX23 MNA13:MNB23 MDE13:MDF23 LTI13:LTJ23 LJM13:LJN23 KZQ13:KZR23 KPU13:KPV23 KFY13:KFZ23 JWC13:JWD23 JMG13:JMH23 JCK13:JCL23 ISO13:ISP23 IIS13:IIT23 HYW13:HYX23 HPA13:HPB23 HFE13:HFF23 GVI13:GVJ23 GLM13:GLN23 GBQ13:GBR23 FRU13:FRV23 FHY13:FHZ23 EYC13:EYD23 EOG13:EOH23 EEK13:EEL23 DUO13:DUP23 DKS13:DKT23 DAW13:DAX23 CRA13:CRB23 CHE13:CHF23 BXI13:BXJ23 BNM13:BNN23 BDQ13:BDR23 ATU13:ATV23 AJY13:AJZ23 AAC13:AAD23 QG13:QH23 GK13:GL23 WSZ13:WSZ23 WJD13:WJD23 VZH13:VZH23 VPL13:VPL23 VFP13:VFP23 UVT13:UVT23 ULX13:ULX23 UCB13:UCB23 TSF13:TSF23 TIJ13:TIJ23 SYN13:SYN23 SOR13:SOR23 SEV13:SEV23 RUZ13:RUZ23 RLD13:RLD23 RBH13:RBH23 QRL13:QRL23 QHP13:QHP23 PXT13:PXT23 PNX13:PNX23 PEB13:PEB23 OUF13:OUF23 OKJ13:OKJ23 OAN13:OAN23 NQR13:NQR23 NGV13:NGV23 MWZ13:MWZ23 MND13:MND23 MDH13:MDH23 LTL13:LTL23 LJP13:LJP23 KZT13:KZT23 KPX13:KPX23 KGB13:KGB23 JWF13:JWF23 JMJ13:JMJ23 JCN13:JCN23 ISR13:ISR23 IIV13:IIV23 HYZ13:HYZ23 HPD13:HPD23 HFH13:HFH23 GVL13:GVL23 GLP13:GLP23 GBT13:GBT23 FRX13:FRX23 FIB13:FIB23 EYF13:EYF23 EOJ13:EOJ23 EEN13:EEN23 DUR13:DUR23 DKV13:DKV23 DAZ13:DAZ23 CRD13:CRD23 CHH13:CHH23 BXL13:BXL23 BNP13:BNP23 BDT13:BDT23 ATX13:ATX23 AKB13:AKB23 AAF13:AAF23 QJ13:QJ23 GN13:GN23 WSL13:WSM23 WIP13:WIQ23 VYT13:VYU23 VOX13:VOY23 VFB13:VFC23 UVF13:UVG23 ULJ13:ULK23 UBN13:UBO23 TRR13:TRS23 THV13:THW23 SXZ13:SYA23 SOD13:SOE23 SEH13:SEI23 RUL13:RUM23 RKP13:RKQ23 RAT13:RAU23 QQX13:QQY23 QHB13:QHC23 PXF13:PXG23 PNJ13:PNK23 PDN13:PDO23 OTR13:OTS23 OJV13:OJW23 NZZ13:OAA23 NQD13:NQE23 NGH13:NGI23 MWL13:MWM23 MMP13:MMQ23 MCT13:MCU23 LSX13:LSY23 LJB13:LJC23 KZF13:KZG23 KPJ13:KPK23 KFN13:KFO23 JVR13:JVS23 JLV13:JLW23 JBZ13:JCA23 ISD13:ISE23 IIH13:III23 HYL13:HYM23 HOP13:HOQ23 HET13:HEU23 GUX13:GUY23 GLB13:GLC23 GBF13:GBG23 FRJ13:FRK23 FHN13:FHO23 EXR13:EXS23 ENV13:ENW23 EDZ13:EEA23 DUD13:DUE23 DKH13:DKI23 DAL13:DAM23 CQP13:CQQ23 CGT13:CGU23 BWX13:BWY23 BNB13:BNC23 BDF13:BDG23 ATJ13:ATK23 AJN13:AJO23 ZR13:ZS23 PV13:PW23 FZ13:GA23">
      <formula1>reponse</formula1>
    </dataValidation>
    <dataValidation allowBlank="1" showInputMessage="1" showErrorMessage="1" promptTitle="Attention!" prompt="Une réponse en jours est attendue" sqref="HD65421:HD65427 QZ65421:QZ65427 AAV65421:AAV65427 AKR65421:AKR65427 AUN65421:AUN65427 BEJ65421:BEJ65427 BOF65421:BOF65427 BYB65421:BYB65427 CHX65421:CHX65427 CRT65421:CRT65427 DBP65421:DBP65427 DLL65421:DLL65427 DVH65421:DVH65427 EFD65421:EFD65427 EOZ65421:EOZ65427 EYV65421:EYV65427 FIR65421:FIR65427 FSN65421:FSN65427 GCJ65421:GCJ65427 GMF65421:GMF65427 GWB65421:GWB65427 HFX65421:HFX65427 HPT65421:HPT65427 HZP65421:HZP65427 IJL65421:IJL65427 ITH65421:ITH65427 JDD65421:JDD65427 JMZ65421:JMZ65427 JWV65421:JWV65427 KGR65421:KGR65427 KQN65421:KQN65427 LAJ65421:LAJ65427 LKF65421:LKF65427 LUB65421:LUB65427 MDX65421:MDX65427 MNT65421:MNT65427 MXP65421:MXP65427 NHL65421:NHL65427 NRH65421:NRH65427 OBD65421:OBD65427 OKZ65421:OKZ65427 OUV65421:OUV65427 PER65421:PER65427 PON65421:PON65427 PYJ65421:PYJ65427 QIF65421:QIF65427 QSB65421:QSB65427 RBX65421:RBX65427 RLT65421:RLT65427 RVP65421:RVP65427 SFL65421:SFL65427 SPH65421:SPH65427 SZD65421:SZD65427 TIZ65421:TIZ65427 TSV65421:TSV65427 UCR65421:UCR65427 UMN65421:UMN65427 UWJ65421:UWJ65427 VGF65421:VGF65427 VQB65421:VQB65427 VZX65421:VZX65427 WJT65421:WJT65427 WTP65421:WTP65427 HD130957:HD130963 QZ130957:QZ130963 AAV130957:AAV130963 AKR130957:AKR130963 AUN130957:AUN130963 BEJ130957:BEJ130963 BOF130957:BOF130963 BYB130957:BYB130963 CHX130957:CHX130963 CRT130957:CRT130963 DBP130957:DBP130963 DLL130957:DLL130963 DVH130957:DVH130963 EFD130957:EFD130963 EOZ130957:EOZ130963 EYV130957:EYV130963 FIR130957:FIR130963 FSN130957:FSN130963 GCJ130957:GCJ130963 GMF130957:GMF130963 GWB130957:GWB130963 HFX130957:HFX130963 HPT130957:HPT130963 HZP130957:HZP130963 IJL130957:IJL130963 ITH130957:ITH130963 JDD130957:JDD130963 JMZ130957:JMZ130963 JWV130957:JWV130963 KGR130957:KGR130963 KQN130957:KQN130963 LAJ130957:LAJ130963 LKF130957:LKF130963 LUB130957:LUB130963 MDX130957:MDX130963 MNT130957:MNT130963 MXP130957:MXP130963 NHL130957:NHL130963 NRH130957:NRH130963 OBD130957:OBD130963 OKZ130957:OKZ130963 OUV130957:OUV130963 PER130957:PER130963 PON130957:PON130963 PYJ130957:PYJ130963 QIF130957:QIF130963 QSB130957:QSB130963 RBX130957:RBX130963 RLT130957:RLT130963 RVP130957:RVP130963 SFL130957:SFL130963 SPH130957:SPH130963 SZD130957:SZD130963 TIZ130957:TIZ130963 TSV130957:TSV130963 UCR130957:UCR130963 UMN130957:UMN130963 UWJ130957:UWJ130963 VGF130957:VGF130963 VQB130957:VQB130963 VZX130957:VZX130963 WJT130957:WJT130963 WTP130957:WTP130963 HD196493:HD196499 QZ196493:QZ196499 AAV196493:AAV196499 AKR196493:AKR196499 AUN196493:AUN196499 BEJ196493:BEJ196499 BOF196493:BOF196499 BYB196493:BYB196499 CHX196493:CHX196499 CRT196493:CRT196499 DBP196493:DBP196499 DLL196493:DLL196499 DVH196493:DVH196499 EFD196493:EFD196499 EOZ196493:EOZ196499 EYV196493:EYV196499 FIR196493:FIR196499 FSN196493:FSN196499 GCJ196493:GCJ196499 GMF196493:GMF196499 GWB196493:GWB196499 HFX196493:HFX196499 HPT196493:HPT196499 HZP196493:HZP196499 IJL196493:IJL196499 ITH196493:ITH196499 JDD196493:JDD196499 JMZ196493:JMZ196499 JWV196493:JWV196499 KGR196493:KGR196499 KQN196493:KQN196499 LAJ196493:LAJ196499 LKF196493:LKF196499 LUB196493:LUB196499 MDX196493:MDX196499 MNT196493:MNT196499 MXP196493:MXP196499 NHL196493:NHL196499 NRH196493:NRH196499 OBD196493:OBD196499 OKZ196493:OKZ196499 OUV196493:OUV196499 PER196493:PER196499 PON196493:PON196499 PYJ196493:PYJ196499 QIF196493:QIF196499 QSB196493:QSB196499 RBX196493:RBX196499 RLT196493:RLT196499 RVP196493:RVP196499 SFL196493:SFL196499 SPH196493:SPH196499 SZD196493:SZD196499 TIZ196493:TIZ196499 TSV196493:TSV196499 UCR196493:UCR196499 UMN196493:UMN196499 UWJ196493:UWJ196499 VGF196493:VGF196499 VQB196493:VQB196499 VZX196493:VZX196499 WJT196493:WJT196499 WTP196493:WTP196499 HD262029:HD262035 QZ262029:QZ262035 AAV262029:AAV262035 AKR262029:AKR262035 AUN262029:AUN262035 BEJ262029:BEJ262035 BOF262029:BOF262035 BYB262029:BYB262035 CHX262029:CHX262035 CRT262029:CRT262035 DBP262029:DBP262035 DLL262029:DLL262035 DVH262029:DVH262035 EFD262029:EFD262035 EOZ262029:EOZ262035 EYV262029:EYV262035 FIR262029:FIR262035 FSN262029:FSN262035 GCJ262029:GCJ262035 GMF262029:GMF262035 GWB262029:GWB262035 HFX262029:HFX262035 HPT262029:HPT262035 HZP262029:HZP262035 IJL262029:IJL262035 ITH262029:ITH262035 JDD262029:JDD262035 JMZ262029:JMZ262035 JWV262029:JWV262035 KGR262029:KGR262035 KQN262029:KQN262035 LAJ262029:LAJ262035 LKF262029:LKF262035 LUB262029:LUB262035 MDX262029:MDX262035 MNT262029:MNT262035 MXP262029:MXP262035 NHL262029:NHL262035 NRH262029:NRH262035 OBD262029:OBD262035 OKZ262029:OKZ262035 OUV262029:OUV262035 PER262029:PER262035 PON262029:PON262035 PYJ262029:PYJ262035 QIF262029:QIF262035 QSB262029:QSB262035 RBX262029:RBX262035 RLT262029:RLT262035 RVP262029:RVP262035 SFL262029:SFL262035 SPH262029:SPH262035 SZD262029:SZD262035 TIZ262029:TIZ262035 TSV262029:TSV262035 UCR262029:UCR262035 UMN262029:UMN262035 UWJ262029:UWJ262035 VGF262029:VGF262035 VQB262029:VQB262035 VZX262029:VZX262035 WJT262029:WJT262035 WTP262029:WTP262035 HD327565:HD327571 QZ327565:QZ327571 AAV327565:AAV327571 AKR327565:AKR327571 AUN327565:AUN327571 BEJ327565:BEJ327571 BOF327565:BOF327571 BYB327565:BYB327571 CHX327565:CHX327571 CRT327565:CRT327571 DBP327565:DBP327571 DLL327565:DLL327571 DVH327565:DVH327571 EFD327565:EFD327571 EOZ327565:EOZ327571 EYV327565:EYV327571 FIR327565:FIR327571 FSN327565:FSN327571 GCJ327565:GCJ327571 GMF327565:GMF327571 GWB327565:GWB327571 HFX327565:HFX327571 HPT327565:HPT327571 HZP327565:HZP327571 IJL327565:IJL327571 ITH327565:ITH327571 JDD327565:JDD327571 JMZ327565:JMZ327571 JWV327565:JWV327571 KGR327565:KGR327571 KQN327565:KQN327571 LAJ327565:LAJ327571 LKF327565:LKF327571 LUB327565:LUB327571 MDX327565:MDX327571 MNT327565:MNT327571 MXP327565:MXP327571 NHL327565:NHL327571 NRH327565:NRH327571 OBD327565:OBD327571 OKZ327565:OKZ327571 OUV327565:OUV327571 PER327565:PER327571 PON327565:PON327571 PYJ327565:PYJ327571 QIF327565:QIF327571 QSB327565:QSB327571 RBX327565:RBX327571 RLT327565:RLT327571 RVP327565:RVP327571 SFL327565:SFL327571 SPH327565:SPH327571 SZD327565:SZD327571 TIZ327565:TIZ327571 TSV327565:TSV327571 UCR327565:UCR327571 UMN327565:UMN327571 UWJ327565:UWJ327571 VGF327565:VGF327571 VQB327565:VQB327571 VZX327565:VZX327571 WJT327565:WJT327571 WTP327565:WTP327571 HD393101:HD393107 QZ393101:QZ393107 AAV393101:AAV393107 AKR393101:AKR393107 AUN393101:AUN393107 BEJ393101:BEJ393107 BOF393101:BOF393107 BYB393101:BYB393107 CHX393101:CHX393107 CRT393101:CRT393107 DBP393101:DBP393107 DLL393101:DLL393107 DVH393101:DVH393107 EFD393101:EFD393107 EOZ393101:EOZ393107 EYV393101:EYV393107 FIR393101:FIR393107 FSN393101:FSN393107 GCJ393101:GCJ393107 GMF393101:GMF393107 GWB393101:GWB393107 HFX393101:HFX393107 HPT393101:HPT393107 HZP393101:HZP393107 IJL393101:IJL393107 ITH393101:ITH393107 JDD393101:JDD393107 JMZ393101:JMZ393107 JWV393101:JWV393107 KGR393101:KGR393107 KQN393101:KQN393107 LAJ393101:LAJ393107 LKF393101:LKF393107 LUB393101:LUB393107 MDX393101:MDX393107 MNT393101:MNT393107 MXP393101:MXP393107 NHL393101:NHL393107 NRH393101:NRH393107 OBD393101:OBD393107 OKZ393101:OKZ393107 OUV393101:OUV393107 PER393101:PER393107 PON393101:PON393107 PYJ393101:PYJ393107 QIF393101:QIF393107 QSB393101:QSB393107 RBX393101:RBX393107 RLT393101:RLT393107 RVP393101:RVP393107 SFL393101:SFL393107 SPH393101:SPH393107 SZD393101:SZD393107 TIZ393101:TIZ393107 TSV393101:TSV393107 UCR393101:UCR393107 UMN393101:UMN393107 UWJ393101:UWJ393107 VGF393101:VGF393107 VQB393101:VQB393107 VZX393101:VZX393107 WJT393101:WJT393107 WTP393101:WTP393107 HD458637:HD458643 QZ458637:QZ458643 AAV458637:AAV458643 AKR458637:AKR458643 AUN458637:AUN458643 BEJ458637:BEJ458643 BOF458637:BOF458643 BYB458637:BYB458643 CHX458637:CHX458643 CRT458637:CRT458643 DBP458637:DBP458643 DLL458637:DLL458643 DVH458637:DVH458643 EFD458637:EFD458643 EOZ458637:EOZ458643 EYV458637:EYV458643 FIR458637:FIR458643 FSN458637:FSN458643 GCJ458637:GCJ458643 GMF458637:GMF458643 GWB458637:GWB458643 HFX458637:HFX458643 HPT458637:HPT458643 HZP458637:HZP458643 IJL458637:IJL458643 ITH458637:ITH458643 JDD458637:JDD458643 JMZ458637:JMZ458643 JWV458637:JWV458643 KGR458637:KGR458643 KQN458637:KQN458643 LAJ458637:LAJ458643 LKF458637:LKF458643 LUB458637:LUB458643 MDX458637:MDX458643 MNT458637:MNT458643 MXP458637:MXP458643 NHL458637:NHL458643 NRH458637:NRH458643 OBD458637:OBD458643 OKZ458637:OKZ458643 OUV458637:OUV458643 PER458637:PER458643 PON458637:PON458643 PYJ458637:PYJ458643 QIF458637:QIF458643 QSB458637:QSB458643 RBX458637:RBX458643 RLT458637:RLT458643 RVP458637:RVP458643 SFL458637:SFL458643 SPH458637:SPH458643 SZD458637:SZD458643 TIZ458637:TIZ458643 TSV458637:TSV458643 UCR458637:UCR458643 UMN458637:UMN458643 UWJ458637:UWJ458643 VGF458637:VGF458643 VQB458637:VQB458643 VZX458637:VZX458643 WJT458637:WJT458643 WTP458637:WTP458643 HD524173:HD524179 QZ524173:QZ524179 AAV524173:AAV524179 AKR524173:AKR524179 AUN524173:AUN524179 BEJ524173:BEJ524179 BOF524173:BOF524179 BYB524173:BYB524179 CHX524173:CHX524179 CRT524173:CRT524179 DBP524173:DBP524179 DLL524173:DLL524179 DVH524173:DVH524179 EFD524173:EFD524179 EOZ524173:EOZ524179 EYV524173:EYV524179 FIR524173:FIR524179 FSN524173:FSN524179 GCJ524173:GCJ524179 GMF524173:GMF524179 GWB524173:GWB524179 HFX524173:HFX524179 HPT524173:HPT524179 HZP524173:HZP524179 IJL524173:IJL524179 ITH524173:ITH524179 JDD524173:JDD524179 JMZ524173:JMZ524179 JWV524173:JWV524179 KGR524173:KGR524179 KQN524173:KQN524179 LAJ524173:LAJ524179 LKF524173:LKF524179 LUB524173:LUB524179 MDX524173:MDX524179 MNT524173:MNT524179 MXP524173:MXP524179 NHL524173:NHL524179 NRH524173:NRH524179 OBD524173:OBD524179 OKZ524173:OKZ524179 OUV524173:OUV524179 PER524173:PER524179 PON524173:PON524179 PYJ524173:PYJ524179 QIF524173:QIF524179 QSB524173:QSB524179 RBX524173:RBX524179 RLT524173:RLT524179 RVP524173:RVP524179 SFL524173:SFL524179 SPH524173:SPH524179 SZD524173:SZD524179 TIZ524173:TIZ524179 TSV524173:TSV524179 UCR524173:UCR524179 UMN524173:UMN524179 UWJ524173:UWJ524179 VGF524173:VGF524179 VQB524173:VQB524179 VZX524173:VZX524179 WJT524173:WJT524179 WTP524173:WTP524179 HD589709:HD589715 QZ589709:QZ589715 AAV589709:AAV589715 AKR589709:AKR589715 AUN589709:AUN589715 BEJ589709:BEJ589715 BOF589709:BOF589715 BYB589709:BYB589715 CHX589709:CHX589715 CRT589709:CRT589715 DBP589709:DBP589715 DLL589709:DLL589715 DVH589709:DVH589715 EFD589709:EFD589715 EOZ589709:EOZ589715 EYV589709:EYV589715 FIR589709:FIR589715 FSN589709:FSN589715 GCJ589709:GCJ589715 GMF589709:GMF589715 GWB589709:GWB589715 HFX589709:HFX589715 HPT589709:HPT589715 HZP589709:HZP589715 IJL589709:IJL589715 ITH589709:ITH589715 JDD589709:JDD589715 JMZ589709:JMZ589715 JWV589709:JWV589715 KGR589709:KGR589715 KQN589709:KQN589715 LAJ589709:LAJ589715 LKF589709:LKF589715 LUB589709:LUB589715 MDX589709:MDX589715 MNT589709:MNT589715 MXP589709:MXP589715 NHL589709:NHL589715 NRH589709:NRH589715 OBD589709:OBD589715 OKZ589709:OKZ589715 OUV589709:OUV589715 PER589709:PER589715 PON589709:PON589715 PYJ589709:PYJ589715 QIF589709:QIF589715 QSB589709:QSB589715 RBX589709:RBX589715 RLT589709:RLT589715 RVP589709:RVP589715 SFL589709:SFL589715 SPH589709:SPH589715 SZD589709:SZD589715 TIZ589709:TIZ589715 TSV589709:TSV589715 UCR589709:UCR589715 UMN589709:UMN589715 UWJ589709:UWJ589715 VGF589709:VGF589715 VQB589709:VQB589715 VZX589709:VZX589715 WJT589709:WJT589715 WTP589709:WTP589715 HD655245:HD655251 QZ655245:QZ655251 AAV655245:AAV655251 AKR655245:AKR655251 AUN655245:AUN655251 BEJ655245:BEJ655251 BOF655245:BOF655251 BYB655245:BYB655251 CHX655245:CHX655251 CRT655245:CRT655251 DBP655245:DBP655251 DLL655245:DLL655251 DVH655245:DVH655251 EFD655245:EFD655251 EOZ655245:EOZ655251 EYV655245:EYV655251 FIR655245:FIR655251 FSN655245:FSN655251 GCJ655245:GCJ655251 GMF655245:GMF655251 GWB655245:GWB655251 HFX655245:HFX655251 HPT655245:HPT655251 HZP655245:HZP655251 IJL655245:IJL655251 ITH655245:ITH655251 JDD655245:JDD655251 JMZ655245:JMZ655251 JWV655245:JWV655251 KGR655245:KGR655251 KQN655245:KQN655251 LAJ655245:LAJ655251 LKF655245:LKF655251 LUB655245:LUB655251 MDX655245:MDX655251 MNT655245:MNT655251 MXP655245:MXP655251 NHL655245:NHL655251 NRH655245:NRH655251 OBD655245:OBD655251 OKZ655245:OKZ655251 OUV655245:OUV655251 PER655245:PER655251 PON655245:PON655251 PYJ655245:PYJ655251 QIF655245:QIF655251 QSB655245:QSB655251 RBX655245:RBX655251 RLT655245:RLT655251 RVP655245:RVP655251 SFL655245:SFL655251 SPH655245:SPH655251 SZD655245:SZD655251 TIZ655245:TIZ655251 TSV655245:TSV655251 UCR655245:UCR655251 UMN655245:UMN655251 UWJ655245:UWJ655251 VGF655245:VGF655251 VQB655245:VQB655251 VZX655245:VZX655251 WJT655245:WJT655251 WTP655245:WTP655251 HD720781:HD720787 QZ720781:QZ720787 AAV720781:AAV720787 AKR720781:AKR720787 AUN720781:AUN720787 BEJ720781:BEJ720787 BOF720781:BOF720787 BYB720781:BYB720787 CHX720781:CHX720787 CRT720781:CRT720787 DBP720781:DBP720787 DLL720781:DLL720787 DVH720781:DVH720787 EFD720781:EFD720787 EOZ720781:EOZ720787 EYV720781:EYV720787 FIR720781:FIR720787 FSN720781:FSN720787 GCJ720781:GCJ720787 GMF720781:GMF720787 GWB720781:GWB720787 HFX720781:HFX720787 HPT720781:HPT720787 HZP720781:HZP720787 IJL720781:IJL720787 ITH720781:ITH720787 JDD720781:JDD720787 JMZ720781:JMZ720787 JWV720781:JWV720787 KGR720781:KGR720787 KQN720781:KQN720787 LAJ720781:LAJ720787 LKF720781:LKF720787 LUB720781:LUB720787 MDX720781:MDX720787 MNT720781:MNT720787 MXP720781:MXP720787 NHL720781:NHL720787 NRH720781:NRH720787 OBD720781:OBD720787 OKZ720781:OKZ720787 OUV720781:OUV720787 PER720781:PER720787 PON720781:PON720787 PYJ720781:PYJ720787 QIF720781:QIF720787 QSB720781:QSB720787 RBX720781:RBX720787 RLT720781:RLT720787 RVP720781:RVP720787 SFL720781:SFL720787 SPH720781:SPH720787 SZD720781:SZD720787 TIZ720781:TIZ720787 TSV720781:TSV720787 UCR720781:UCR720787 UMN720781:UMN720787 UWJ720781:UWJ720787 VGF720781:VGF720787 VQB720781:VQB720787 VZX720781:VZX720787 WJT720781:WJT720787 WTP720781:WTP720787 HD786317:HD786323 QZ786317:QZ786323 AAV786317:AAV786323 AKR786317:AKR786323 AUN786317:AUN786323 BEJ786317:BEJ786323 BOF786317:BOF786323 BYB786317:BYB786323 CHX786317:CHX786323 CRT786317:CRT786323 DBP786317:DBP786323 DLL786317:DLL786323 DVH786317:DVH786323 EFD786317:EFD786323 EOZ786317:EOZ786323 EYV786317:EYV786323 FIR786317:FIR786323 FSN786317:FSN786323 GCJ786317:GCJ786323 GMF786317:GMF786323 GWB786317:GWB786323 HFX786317:HFX786323 HPT786317:HPT786323 HZP786317:HZP786323 IJL786317:IJL786323 ITH786317:ITH786323 JDD786317:JDD786323 JMZ786317:JMZ786323 JWV786317:JWV786323 KGR786317:KGR786323 KQN786317:KQN786323 LAJ786317:LAJ786323 LKF786317:LKF786323 LUB786317:LUB786323 MDX786317:MDX786323 MNT786317:MNT786323 MXP786317:MXP786323 NHL786317:NHL786323 NRH786317:NRH786323 OBD786317:OBD786323 OKZ786317:OKZ786323 OUV786317:OUV786323 PER786317:PER786323 PON786317:PON786323 PYJ786317:PYJ786323 QIF786317:QIF786323 QSB786317:QSB786323 RBX786317:RBX786323 RLT786317:RLT786323 RVP786317:RVP786323 SFL786317:SFL786323 SPH786317:SPH786323 SZD786317:SZD786323 TIZ786317:TIZ786323 TSV786317:TSV786323 UCR786317:UCR786323 UMN786317:UMN786323 UWJ786317:UWJ786323 VGF786317:VGF786323 VQB786317:VQB786323 VZX786317:VZX786323 WJT786317:WJT786323 WTP786317:WTP786323 HD851853:HD851859 QZ851853:QZ851859 AAV851853:AAV851859 AKR851853:AKR851859 AUN851853:AUN851859 BEJ851853:BEJ851859 BOF851853:BOF851859 BYB851853:BYB851859 CHX851853:CHX851859 CRT851853:CRT851859 DBP851853:DBP851859 DLL851853:DLL851859 DVH851853:DVH851859 EFD851853:EFD851859 EOZ851853:EOZ851859 EYV851853:EYV851859 FIR851853:FIR851859 FSN851853:FSN851859 GCJ851853:GCJ851859 GMF851853:GMF851859 GWB851853:GWB851859 HFX851853:HFX851859 HPT851853:HPT851859 HZP851853:HZP851859 IJL851853:IJL851859 ITH851853:ITH851859 JDD851853:JDD851859 JMZ851853:JMZ851859 JWV851853:JWV851859 KGR851853:KGR851859 KQN851853:KQN851859 LAJ851853:LAJ851859 LKF851853:LKF851859 LUB851853:LUB851859 MDX851853:MDX851859 MNT851853:MNT851859 MXP851853:MXP851859 NHL851853:NHL851859 NRH851853:NRH851859 OBD851853:OBD851859 OKZ851853:OKZ851859 OUV851853:OUV851859 PER851853:PER851859 PON851853:PON851859 PYJ851853:PYJ851859 QIF851853:QIF851859 QSB851853:QSB851859 RBX851853:RBX851859 RLT851853:RLT851859 RVP851853:RVP851859 SFL851853:SFL851859 SPH851853:SPH851859 SZD851853:SZD851859 TIZ851853:TIZ851859 TSV851853:TSV851859 UCR851853:UCR851859 UMN851853:UMN851859 UWJ851853:UWJ851859 VGF851853:VGF851859 VQB851853:VQB851859 VZX851853:VZX851859 WJT851853:WJT851859 WTP851853:WTP851859 HD917389:HD917395 QZ917389:QZ917395 AAV917389:AAV917395 AKR917389:AKR917395 AUN917389:AUN917395 BEJ917389:BEJ917395 BOF917389:BOF917395 BYB917389:BYB917395 CHX917389:CHX917395 CRT917389:CRT917395 DBP917389:DBP917395 DLL917389:DLL917395 DVH917389:DVH917395 EFD917389:EFD917395 EOZ917389:EOZ917395 EYV917389:EYV917395 FIR917389:FIR917395 FSN917389:FSN917395 GCJ917389:GCJ917395 GMF917389:GMF917395 GWB917389:GWB917395 HFX917389:HFX917395 HPT917389:HPT917395 HZP917389:HZP917395 IJL917389:IJL917395 ITH917389:ITH917395 JDD917389:JDD917395 JMZ917389:JMZ917395 JWV917389:JWV917395 KGR917389:KGR917395 KQN917389:KQN917395 LAJ917389:LAJ917395 LKF917389:LKF917395 LUB917389:LUB917395 MDX917389:MDX917395 MNT917389:MNT917395 MXP917389:MXP917395 NHL917389:NHL917395 NRH917389:NRH917395 OBD917389:OBD917395 OKZ917389:OKZ917395 OUV917389:OUV917395 PER917389:PER917395 PON917389:PON917395 PYJ917389:PYJ917395 QIF917389:QIF917395 QSB917389:QSB917395 RBX917389:RBX917395 RLT917389:RLT917395 RVP917389:RVP917395 SFL917389:SFL917395 SPH917389:SPH917395 SZD917389:SZD917395 TIZ917389:TIZ917395 TSV917389:TSV917395 UCR917389:UCR917395 UMN917389:UMN917395 UWJ917389:UWJ917395 VGF917389:VGF917395 VQB917389:VQB917395 VZX917389:VZX917395 WJT917389:WJT917395 WTP917389:WTP917395 HD982925:HD982931 QZ982925:QZ982931 AAV982925:AAV982931 AKR982925:AKR982931 AUN982925:AUN982931 BEJ982925:BEJ982931 BOF982925:BOF982931 BYB982925:BYB982931 CHX982925:CHX982931 CRT982925:CRT982931 DBP982925:DBP982931 DLL982925:DLL982931 DVH982925:DVH982931 EFD982925:EFD982931 EOZ982925:EOZ982931 EYV982925:EYV982931 FIR982925:FIR982931 FSN982925:FSN982931 GCJ982925:GCJ982931 GMF982925:GMF982931 GWB982925:GWB982931 HFX982925:HFX982931 HPT982925:HPT982931 HZP982925:HZP982931 IJL982925:IJL982931 ITH982925:ITH982931 JDD982925:JDD982931 JMZ982925:JMZ982931 JWV982925:JWV982931 KGR982925:KGR982931 KQN982925:KQN982931 LAJ982925:LAJ982931 LKF982925:LKF982931 LUB982925:LUB982931 MDX982925:MDX982931 MNT982925:MNT982931 MXP982925:MXP982931 NHL982925:NHL982931 NRH982925:NRH982931 OBD982925:OBD982931 OKZ982925:OKZ982931 OUV982925:OUV982931 PER982925:PER982931 PON982925:PON982931 PYJ982925:PYJ982931 QIF982925:QIF982931 QSB982925:QSB982931 RBX982925:RBX982931 RLT982925:RLT982931 RVP982925:RVP982931 SFL982925:SFL982931 SPH982925:SPH982931 SZD982925:SZD982931 TIZ982925:TIZ982931 TSV982925:TSV982931 UCR982925:UCR982931 UMN982925:UMN982931 UWJ982925:UWJ982931 VGF982925:VGF982931 VQB982925:VQB982931 VZX982925:VZX982931 WJT982925:WJT982931 WTP982925:WTP982931 FZ12 PV12 ZR12 AJN12 ATJ12 BDF12 BNB12 BWX12 CGT12 CQP12 DAL12 DKH12 DUD12 EDZ12 ENV12 EXR12 FHN12 FRJ12 GBF12 GLB12 GUX12 HET12 HOP12 HYL12 IIH12 ISD12 JBZ12 JLV12 JVR12 KFN12 KPJ12 KZF12 LJB12 LSX12 MCT12 MMP12 MWL12 NGH12 NQD12 NZZ12 OJV12 OTR12 PDN12 PNJ12 PXF12 QHB12 QQX12 RAT12 RKP12 RUL12 SEH12 SOD12 SXZ12 THV12 TRR12 UBN12 ULJ12 UVF12 VFB12 VOX12 VYT12 WIP12 WSL12 QD13:QD23 ZZ13:ZZ23 AJV13:AJV23 ATR13:ATR23 BDN13:BDN23 BNJ13:BNJ23 BXF13:BXF23 CHB13:CHB23 CQX13:CQX23 DAT13:DAT23 DKP13:DKP23 DUL13:DUL23 EEH13:EEH23 EOD13:EOD23 EXZ13:EXZ23 FHV13:FHV23 FRR13:FRR23 GBN13:GBN23 GLJ13:GLJ23 GVF13:GVF23 HFB13:HFB23 HOX13:HOX23 HYT13:HYT23 IIP13:IIP23 ISL13:ISL23 JCH13:JCH23 JMD13:JMD23 JVZ13:JVZ23 KFV13:KFV23 KPR13:KPR23 KZN13:KZN23 LJJ13:LJJ23 LTF13:LTF23 MDB13:MDB23 MMX13:MMX23 MWT13:MWT23 NGP13:NGP23 NQL13:NQL23 OAH13:OAH23 OKD13:OKD23 OTZ13:OTZ23 PDV13:PDV23 PNR13:PNR23 PXN13:PXN23 QHJ13:QHJ23 QRF13:QRF23 RBB13:RBB23 RKX13:RKX23 RUT13:RUT23 SEP13:SEP23 SOL13:SOL23 SYH13:SYH23 TID13:TID23 TRZ13:TRZ23 UBV13:UBV23 ULR13:ULR23 UVN13:UVN23 VFJ13:VFJ23 VPF13:VPF23 VZB13:VZB23 WIX13:WIX23 WST13:WST23 GH13:GH23"/>
    <dataValidation allowBlank="1" showInputMessage="1" showErrorMessage="1" promptTitle="Attention!" prompt="Une réponse allant de 0 à 12 mois est attendue._x000a_" sqref="HF65421:HF65425 RB65421:RB65425 AAX65421:AAX65425 AKT65421:AKT65425 AUP65421:AUP65425 BEL65421:BEL65425 BOH65421:BOH65425 BYD65421:BYD65425 CHZ65421:CHZ65425 CRV65421:CRV65425 DBR65421:DBR65425 DLN65421:DLN65425 DVJ65421:DVJ65425 EFF65421:EFF65425 EPB65421:EPB65425 EYX65421:EYX65425 FIT65421:FIT65425 FSP65421:FSP65425 GCL65421:GCL65425 GMH65421:GMH65425 GWD65421:GWD65425 HFZ65421:HFZ65425 HPV65421:HPV65425 HZR65421:HZR65425 IJN65421:IJN65425 ITJ65421:ITJ65425 JDF65421:JDF65425 JNB65421:JNB65425 JWX65421:JWX65425 KGT65421:KGT65425 KQP65421:KQP65425 LAL65421:LAL65425 LKH65421:LKH65425 LUD65421:LUD65425 MDZ65421:MDZ65425 MNV65421:MNV65425 MXR65421:MXR65425 NHN65421:NHN65425 NRJ65421:NRJ65425 OBF65421:OBF65425 OLB65421:OLB65425 OUX65421:OUX65425 PET65421:PET65425 POP65421:POP65425 PYL65421:PYL65425 QIH65421:QIH65425 QSD65421:QSD65425 RBZ65421:RBZ65425 RLV65421:RLV65425 RVR65421:RVR65425 SFN65421:SFN65425 SPJ65421:SPJ65425 SZF65421:SZF65425 TJB65421:TJB65425 TSX65421:TSX65425 UCT65421:UCT65425 UMP65421:UMP65425 UWL65421:UWL65425 VGH65421:VGH65425 VQD65421:VQD65425 VZZ65421:VZZ65425 WJV65421:WJV65425 WTR65421:WTR65425 HF130957:HF130961 RB130957:RB130961 AAX130957:AAX130961 AKT130957:AKT130961 AUP130957:AUP130961 BEL130957:BEL130961 BOH130957:BOH130961 BYD130957:BYD130961 CHZ130957:CHZ130961 CRV130957:CRV130961 DBR130957:DBR130961 DLN130957:DLN130961 DVJ130957:DVJ130961 EFF130957:EFF130961 EPB130957:EPB130961 EYX130957:EYX130961 FIT130957:FIT130961 FSP130957:FSP130961 GCL130957:GCL130961 GMH130957:GMH130961 GWD130957:GWD130961 HFZ130957:HFZ130961 HPV130957:HPV130961 HZR130957:HZR130961 IJN130957:IJN130961 ITJ130957:ITJ130961 JDF130957:JDF130961 JNB130957:JNB130961 JWX130957:JWX130961 KGT130957:KGT130961 KQP130957:KQP130961 LAL130957:LAL130961 LKH130957:LKH130961 LUD130957:LUD130961 MDZ130957:MDZ130961 MNV130957:MNV130961 MXR130957:MXR130961 NHN130957:NHN130961 NRJ130957:NRJ130961 OBF130957:OBF130961 OLB130957:OLB130961 OUX130957:OUX130961 PET130957:PET130961 POP130957:POP130961 PYL130957:PYL130961 QIH130957:QIH130961 QSD130957:QSD130961 RBZ130957:RBZ130961 RLV130957:RLV130961 RVR130957:RVR130961 SFN130957:SFN130961 SPJ130957:SPJ130961 SZF130957:SZF130961 TJB130957:TJB130961 TSX130957:TSX130961 UCT130957:UCT130961 UMP130957:UMP130961 UWL130957:UWL130961 VGH130957:VGH130961 VQD130957:VQD130961 VZZ130957:VZZ130961 WJV130957:WJV130961 WTR130957:WTR130961 HF196493:HF196497 RB196493:RB196497 AAX196493:AAX196497 AKT196493:AKT196497 AUP196493:AUP196497 BEL196493:BEL196497 BOH196493:BOH196497 BYD196493:BYD196497 CHZ196493:CHZ196497 CRV196493:CRV196497 DBR196493:DBR196497 DLN196493:DLN196497 DVJ196493:DVJ196497 EFF196493:EFF196497 EPB196493:EPB196497 EYX196493:EYX196497 FIT196493:FIT196497 FSP196493:FSP196497 GCL196493:GCL196497 GMH196493:GMH196497 GWD196493:GWD196497 HFZ196493:HFZ196497 HPV196493:HPV196497 HZR196493:HZR196497 IJN196493:IJN196497 ITJ196493:ITJ196497 JDF196493:JDF196497 JNB196493:JNB196497 JWX196493:JWX196497 KGT196493:KGT196497 KQP196493:KQP196497 LAL196493:LAL196497 LKH196493:LKH196497 LUD196493:LUD196497 MDZ196493:MDZ196497 MNV196493:MNV196497 MXR196493:MXR196497 NHN196493:NHN196497 NRJ196493:NRJ196497 OBF196493:OBF196497 OLB196493:OLB196497 OUX196493:OUX196497 PET196493:PET196497 POP196493:POP196497 PYL196493:PYL196497 QIH196493:QIH196497 QSD196493:QSD196497 RBZ196493:RBZ196497 RLV196493:RLV196497 RVR196493:RVR196497 SFN196493:SFN196497 SPJ196493:SPJ196497 SZF196493:SZF196497 TJB196493:TJB196497 TSX196493:TSX196497 UCT196493:UCT196497 UMP196493:UMP196497 UWL196493:UWL196497 VGH196493:VGH196497 VQD196493:VQD196497 VZZ196493:VZZ196497 WJV196493:WJV196497 WTR196493:WTR196497 HF262029:HF262033 RB262029:RB262033 AAX262029:AAX262033 AKT262029:AKT262033 AUP262029:AUP262033 BEL262029:BEL262033 BOH262029:BOH262033 BYD262029:BYD262033 CHZ262029:CHZ262033 CRV262029:CRV262033 DBR262029:DBR262033 DLN262029:DLN262033 DVJ262029:DVJ262033 EFF262029:EFF262033 EPB262029:EPB262033 EYX262029:EYX262033 FIT262029:FIT262033 FSP262029:FSP262033 GCL262029:GCL262033 GMH262029:GMH262033 GWD262029:GWD262033 HFZ262029:HFZ262033 HPV262029:HPV262033 HZR262029:HZR262033 IJN262029:IJN262033 ITJ262029:ITJ262033 JDF262029:JDF262033 JNB262029:JNB262033 JWX262029:JWX262033 KGT262029:KGT262033 KQP262029:KQP262033 LAL262029:LAL262033 LKH262029:LKH262033 LUD262029:LUD262033 MDZ262029:MDZ262033 MNV262029:MNV262033 MXR262029:MXR262033 NHN262029:NHN262033 NRJ262029:NRJ262033 OBF262029:OBF262033 OLB262029:OLB262033 OUX262029:OUX262033 PET262029:PET262033 POP262029:POP262033 PYL262029:PYL262033 QIH262029:QIH262033 QSD262029:QSD262033 RBZ262029:RBZ262033 RLV262029:RLV262033 RVR262029:RVR262033 SFN262029:SFN262033 SPJ262029:SPJ262033 SZF262029:SZF262033 TJB262029:TJB262033 TSX262029:TSX262033 UCT262029:UCT262033 UMP262029:UMP262033 UWL262029:UWL262033 VGH262029:VGH262033 VQD262029:VQD262033 VZZ262029:VZZ262033 WJV262029:WJV262033 WTR262029:WTR262033 HF327565:HF327569 RB327565:RB327569 AAX327565:AAX327569 AKT327565:AKT327569 AUP327565:AUP327569 BEL327565:BEL327569 BOH327565:BOH327569 BYD327565:BYD327569 CHZ327565:CHZ327569 CRV327565:CRV327569 DBR327565:DBR327569 DLN327565:DLN327569 DVJ327565:DVJ327569 EFF327565:EFF327569 EPB327565:EPB327569 EYX327565:EYX327569 FIT327565:FIT327569 FSP327565:FSP327569 GCL327565:GCL327569 GMH327565:GMH327569 GWD327565:GWD327569 HFZ327565:HFZ327569 HPV327565:HPV327569 HZR327565:HZR327569 IJN327565:IJN327569 ITJ327565:ITJ327569 JDF327565:JDF327569 JNB327565:JNB327569 JWX327565:JWX327569 KGT327565:KGT327569 KQP327565:KQP327569 LAL327565:LAL327569 LKH327565:LKH327569 LUD327565:LUD327569 MDZ327565:MDZ327569 MNV327565:MNV327569 MXR327565:MXR327569 NHN327565:NHN327569 NRJ327565:NRJ327569 OBF327565:OBF327569 OLB327565:OLB327569 OUX327565:OUX327569 PET327565:PET327569 POP327565:POP327569 PYL327565:PYL327569 QIH327565:QIH327569 QSD327565:QSD327569 RBZ327565:RBZ327569 RLV327565:RLV327569 RVR327565:RVR327569 SFN327565:SFN327569 SPJ327565:SPJ327569 SZF327565:SZF327569 TJB327565:TJB327569 TSX327565:TSX327569 UCT327565:UCT327569 UMP327565:UMP327569 UWL327565:UWL327569 VGH327565:VGH327569 VQD327565:VQD327569 VZZ327565:VZZ327569 WJV327565:WJV327569 WTR327565:WTR327569 HF393101:HF393105 RB393101:RB393105 AAX393101:AAX393105 AKT393101:AKT393105 AUP393101:AUP393105 BEL393101:BEL393105 BOH393101:BOH393105 BYD393101:BYD393105 CHZ393101:CHZ393105 CRV393101:CRV393105 DBR393101:DBR393105 DLN393101:DLN393105 DVJ393101:DVJ393105 EFF393101:EFF393105 EPB393101:EPB393105 EYX393101:EYX393105 FIT393101:FIT393105 FSP393101:FSP393105 GCL393101:GCL393105 GMH393101:GMH393105 GWD393101:GWD393105 HFZ393101:HFZ393105 HPV393101:HPV393105 HZR393101:HZR393105 IJN393101:IJN393105 ITJ393101:ITJ393105 JDF393101:JDF393105 JNB393101:JNB393105 JWX393101:JWX393105 KGT393101:KGT393105 KQP393101:KQP393105 LAL393101:LAL393105 LKH393101:LKH393105 LUD393101:LUD393105 MDZ393101:MDZ393105 MNV393101:MNV393105 MXR393101:MXR393105 NHN393101:NHN393105 NRJ393101:NRJ393105 OBF393101:OBF393105 OLB393101:OLB393105 OUX393101:OUX393105 PET393101:PET393105 POP393101:POP393105 PYL393101:PYL393105 QIH393101:QIH393105 QSD393101:QSD393105 RBZ393101:RBZ393105 RLV393101:RLV393105 RVR393101:RVR393105 SFN393101:SFN393105 SPJ393101:SPJ393105 SZF393101:SZF393105 TJB393101:TJB393105 TSX393101:TSX393105 UCT393101:UCT393105 UMP393101:UMP393105 UWL393101:UWL393105 VGH393101:VGH393105 VQD393101:VQD393105 VZZ393101:VZZ393105 WJV393101:WJV393105 WTR393101:WTR393105 HF458637:HF458641 RB458637:RB458641 AAX458637:AAX458641 AKT458637:AKT458641 AUP458637:AUP458641 BEL458637:BEL458641 BOH458637:BOH458641 BYD458637:BYD458641 CHZ458637:CHZ458641 CRV458637:CRV458641 DBR458637:DBR458641 DLN458637:DLN458641 DVJ458637:DVJ458641 EFF458637:EFF458641 EPB458637:EPB458641 EYX458637:EYX458641 FIT458637:FIT458641 FSP458637:FSP458641 GCL458637:GCL458641 GMH458637:GMH458641 GWD458637:GWD458641 HFZ458637:HFZ458641 HPV458637:HPV458641 HZR458637:HZR458641 IJN458637:IJN458641 ITJ458637:ITJ458641 JDF458637:JDF458641 JNB458637:JNB458641 JWX458637:JWX458641 KGT458637:KGT458641 KQP458637:KQP458641 LAL458637:LAL458641 LKH458637:LKH458641 LUD458637:LUD458641 MDZ458637:MDZ458641 MNV458637:MNV458641 MXR458637:MXR458641 NHN458637:NHN458641 NRJ458637:NRJ458641 OBF458637:OBF458641 OLB458637:OLB458641 OUX458637:OUX458641 PET458637:PET458641 POP458637:POP458641 PYL458637:PYL458641 QIH458637:QIH458641 QSD458637:QSD458641 RBZ458637:RBZ458641 RLV458637:RLV458641 RVR458637:RVR458641 SFN458637:SFN458641 SPJ458637:SPJ458641 SZF458637:SZF458641 TJB458637:TJB458641 TSX458637:TSX458641 UCT458637:UCT458641 UMP458637:UMP458641 UWL458637:UWL458641 VGH458637:VGH458641 VQD458637:VQD458641 VZZ458637:VZZ458641 WJV458637:WJV458641 WTR458637:WTR458641 HF524173:HF524177 RB524173:RB524177 AAX524173:AAX524177 AKT524173:AKT524177 AUP524173:AUP524177 BEL524173:BEL524177 BOH524173:BOH524177 BYD524173:BYD524177 CHZ524173:CHZ524177 CRV524173:CRV524177 DBR524173:DBR524177 DLN524173:DLN524177 DVJ524173:DVJ524177 EFF524173:EFF524177 EPB524173:EPB524177 EYX524173:EYX524177 FIT524173:FIT524177 FSP524173:FSP524177 GCL524173:GCL524177 GMH524173:GMH524177 GWD524173:GWD524177 HFZ524173:HFZ524177 HPV524173:HPV524177 HZR524173:HZR524177 IJN524173:IJN524177 ITJ524173:ITJ524177 JDF524173:JDF524177 JNB524173:JNB524177 JWX524173:JWX524177 KGT524173:KGT524177 KQP524173:KQP524177 LAL524173:LAL524177 LKH524173:LKH524177 LUD524173:LUD524177 MDZ524173:MDZ524177 MNV524173:MNV524177 MXR524173:MXR524177 NHN524173:NHN524177 NRJ524173:NRJ524177 OBF524173:OBF524177 OLB524173:OLB524177 OUX524173:OUX524177 PET524173:PET524177 POP524173:POP524177 PYL524173:PYL524177 QIH524173:QIH524177 QSD524173:QSD524177 RBZ524173:RBZ524177 RLV524173:RLV524177 RVR524173:RVR524177 SFN524173:SFN524177 SPJ524173:SPJ524177 SZF524173:SZF524177 TJB524173:TJB524177 TSX524173:TSX524177 UCT524173:UCT524177 UMP524173:UMP524177 UWL524173:UWL524177 VGH524173:VGH524177 VQD524173:VQD524177 VZZ524173:VZZ524177 WJV524173:WJV524177 WTR524173:WTR524177 HF589709:HF589713 RB589709:RB589713 AAX589709:AAX589713 AKT589709:AKT589713 AUP589709:AUP589713 BEL589709:BEL589713 BOH589709:BOH589713 BYD589709:BYD589713 CHZ589709:CHZ589713 CRV589709:CRV589713 DBR589709:DBR589713 DLN589709:DLN589713 DVJ589709:DVJ589713 EFF589709:EFF589713 EPB589709:EPB589713 EYX589709:EYX589713 FIT589709:FIT589713 FSP589709:FSP589713 GCL589709:GCL589713 GMH589709:GMH589713 GWD589709:GWD589713 HFZ589709:HFZ589713 HPV589709:HPV589713 HZR589709:HZR589713 IJN589709:IJN589713 ITJ589709:ITJ589713 JDF589709:JDF589713 JNB589709:JNB589713 JWX589709:JWX589713 KGT589709:KGT589713 KQP589709:KQP589713 LAL589709:LAL589713 LKH589709:LKH589713 LUD589709:LUD589713 MDZ589709:MDZ589713 MNV589709:MNV589713 MXR589709:MXR589713 NHN589709:NHN589713 NRJ589709:NRJ589713 OBF589709:OBF589713 OLB589709:OLB589713 OUX589709:OUX589713 PET589709:PET589713 POP589709:POP589713 PYL589709:PYL589713 QIH589709:QIH589713 QSD589709:QSD589713 RBZ589709:RBZ589713 RLV589709:RLV589713 RVR589709:RVR589713 SFN589709:SFN589713 SPJ589709:SPJ589713 SZF589709:SZF589713 TJB589709:TJB589713 TSX589709:TSX589713 UCT589709:UCT589713 UMP589709:UMP589713 UWL589709:UWL589713 VGH589709:VGH589713 VQD589709:VQD589713 VZZ589709:VZZ589713 WJV589709:WJV589713 WTR589709:WTR589713 HF655245:HF655249 RB655245:RB655249 AAX655245:AAX655249 AKT655245:AKT655249 AUP655245:AUP655249 BEL655245:BEL655249 BOH655245:BOH655249 BYD655245:BYD655249 CHZ655245:CHZ655249 CRV655245:CRV655249 DBR655245:DBR655249 DLN655245:DLN655249 DVJ655245:DVJ655249 EFF655245:EFF655249 EPB655245:EPB655249 EYX655245:EYX655249 FIT655245:FIT655249 FSP655245:FSP655249 GCL655245:GCL655249 GMH655245:GMH655249 GWD655245:GWD655249 HFZ655245:HFZ655249 HPV655245:HPV655249 HZR655245:HZR655249 IJN655245:IJN655249 ITJ655245:ITJ655249 JDF655245:JDF655249 JNB655245:JNB655249 JWX655245:JWX655249 KGT655245:KGT655249 KQP655245:KQP655249 LAL655245:LAL655249 LKH655245:LKH655249 LUD655245:LUD655249 MDZ655245:MDZ655249 MNV655245:MNV655249 MXR655245:MXR655249 NHN655245:NHN655249 NRJ655245:NRJ655249 OBF655245:OBF655249 OLB655245:OLB655249 OUX655245:OUX655249 PET655245:PET655249 POP655245:POP655249 PYL655245:PYL655249 QIH655245:QIH655249 QSD655245:QSD655249 RBZ655245:RBZ655249 RLV655245:RLV655249 RVR655245:RVR655249 SFN655245:SFN655249 SPJ655245:SPJ655249 SZF655245:SZF655249 TJB655245:TJB655249 TSX655245:TSX655249 UCT655245:UCT655249 UMP655245:UMP655249 UWL655245:UWL655249 VGH655245:VGH655249 VQD655245:VQD655249 VZZ655245:VZZ655249 WJV655245:WJV655249 WTR655245:WTR655249 HF720781:HF720785 RB720781:RB720785 AAX720781:AAX720785 AKT720781:AKT720785 AUP720781:AUP720785 BEL720781:BEL720785 BOH720781:BOH720785 BYD720781:BYD720785 CHZ720781:CHZ720785 CRV720781:CRV720785 DBR720781:DBR720785 DLN720781:DLN720785 DVJ720781:DVJ720785 EFF720781:EFF720785 EPB720781:EPB720785 EYX720781:EYX720785 FIT720781:FIT720785 FSP720781:FSP720785 GCL720781:GCL720785 GMH720781:GMH720785 GWD720781:GWD720785 HFZ720781:HFZ720785 HPV720781:HPV720785 HZR720781:HZR720785 IJN720781:IJN720785 ITJ720781:ITJ720785 JDF720781:JDF720785 JNB720781:JNB720785 JWX720781:JWX720785 KGT720781:KGT720785 KQP720781:KQP720785 LAL720781:LAL720785 LKH720781:LKH720785 LUD720781:LUD720785 MDZ720781:MDZ720785 MNV720781:MNV720785 MXR720781:MXR720785 NHN720781:NHN720785 NRJ720781:NRJ720785 OBF720781:OBF720785 OLB720781:OLB720785 OUX720781:OUX720785 PET720781:PET720785 POP720781:POP720785 PYL720781:PYL720785 QIH720781:QIH720785 QSD720781:QSD720785 RBZ720781:RBZ720785 RLV720781:RLV720785 RVR720781:RVR720785 SFN720781:SFN720785 SPJ720781:SPJ720785 SZF720781:SZF720785 TJB720781:TJB720785 TSX720781:TSX720785 UCT720781:UCT720785 UMP720781:UMP720785 UWL720781:UWL720785 VGH720781:VGH720785 VQD720781:VQD720785 VZZ720781:VZZ720785 WJV720781:WJV720785 WTR720781:WTR720785 HF786317:HF786321 RB786317:RB786321 AAX786317:AAX786321 AKT786317:AKT786321 AUP786317:AUP786321 BEL786317:BEL786321 BOH786317:BOH786321 BYD786317:BYD786321 CHZ786317:CHZ786321 CRV786317:CRV786321 DBR786317:DBR786321 DLN786317:DLN786321 DVJ786317:DVJ786321 EFF786317:EFF786321 EPB786317:EPB786321 EYX786317:EYX786321 FIT786317:FIT786321 FSP786317:FSP786321 GCL786317:GCL786321 GMH786317:GMH786321 GWD786317:GWD786321 HFZ786317:HFZ786321 HPV786317:HPV786321 HZR786317:HZR786321 IJN786317:IJN786321 ITJ786317:ITJ786321 JDF786317:JDF786321 JNB786317:JNB786321 JWX786317:JWX786321 KGT786317:KGT786321 KQP786317:KQP786321 LAL786317:LAL786321 LKH786317:LKH786321 LUD786317:LUD786321 MDZ786317:MDZ786321 MNV786317:MNV786321 MXR786317:MXR786321 NHN786317:NHN786321 NRJ786317:NRJ786321 OBF786317:OBF786321 OLB786317:OLB786321 OUX786317:OUX786321 PET786317:PET786321 POP786317:POP786321 PYL786317:PYL786321 QIH786317:QIH786321 QSD786317:QSD786321 RBZ786317:RBZ786321 RLV786317:RLV786321 RVR786317:RVR786321 SFN786317:SFN786321 SPJ786317:SPJ786321 SZF786317:SZF786321 TJB786317:TJB786321 TSX786317:TSX786321 UCT786317:UCT786321 UMP786317:UMP786321 UWL786317:UWL786321 VGH786317:VGH786321 VQD786317:VQD786321 VZZ786317:VZZ786321 WJV786317:WJV786321 WTR786317:WTR786321 HF851853:HF851857 RB851853:RB851857 AAX851853:AAX851857 AKT851853:AKT851857 AUP851853:AUP851857 BEL851853:BEL851857 BOH851853:BOH851857 BYD851853:BYD851857 CHZ851853:CHZ851857 CRV851853:CRV851857 DBR851853:DBR851857 DLN851853:DLN851857 DVJ851853:DVJ851857 EFF851853:EFF851857 EPB851853:EPB851857 EYX851853:EYX851857 FIT851853:FIT851857 FSP851853:FSP851857 GCL851853:GCL851857 GMH851853:GMH851857 GWD851853:GWD851857 HFZ851853:HFZ851857 HPV851853:HPV851857 HZR851853:HZR851857 IJN851853:IJN851857 ITJ851853:ITJ851857 JDF851853:JDF851857 JNB851853:JNB851857 JWX851853:JWX851857 KGT851853:KGT851857 KQP851853:KQP851857 LAL851853:LAL851857 LKH851853:LKH851857 LUD851853:LUD851857 MDZ851853:MDZ851857 MNV851853:MNV851857 MXR851853:MXR851857 NHN851853:NHN851857 NRJ851853:NRJ851857 OBF851853:OBF851857 OLB851853:OLB851857 OUX851853:OUX851857 PET851853:PET851857 POP851853:POP851857 PYL851853:PYL851857 QIH851853:QIH851857 QSD851853:QSD851857 RBZ851853:RBZ851857 RLV851853:RLV851857 RVR851853:RVR851857 SFN851853:SFN851857 SPJ851853:SPJ851857 SZF851853:SZF851857 TJB851853:TJB851857 TSX851853:TSX851857 UCT851853:UCT851857 UMP851853:UMP851857 UWL851853:UWL851857 VGH851853:VGH851857 VQD851853:VQD851857 VZZ851853:VZZ851857 WJV851853:WJV851857 WTR851853:WTR851857 HF917389:HF917393 RB917389:RB917393 AAX917389:AAX917393 AKT917389:AKT917393 AUP917389:AUP917393 BEL917389:BEL917393 BOH917389:BOH917393 BYD917389:BYD917393 CHZ917389:CHZ917393 CRV917389:CRV917393 DBR917389:DBR917393 DLN917389:DLN917393 DVJ917389:DVJ917393 EFF917389:EFF917393 EPB917389:EPB917393 EYX917389:EYX917393 FIT917389:FIT917393 FSP917389:FSP917393 GCL917389:GCL917393 GMH917389:GMH917393 GWD917389:GWD917393 HFZ917389:HFZ917393 HPV917389:HPV917393 HZR917389:HZR917393 IJN917389:IJN917393 ITJ917389:ITJ917393 JDF917389:JDF917393 JNB917389:JNB917393 JWX917389:JWX917393 KGT917389:KGT917393 KQP917389:KQP917393 LAL917389:LAL917393 LKH917389:LKH917393 LUD917389:LUD917393 MDZ917389:MDZ917393 MNV917389:MNV917393 MXR917389:MXR917393 NHN917389:NHN917393 NRJ917389:NRJ917393 OBF917389:OBF917393 OLB917389:OLB917393 OUX917389:OUX917393 PET917389:PET917393 POP917389:POP917393 PYL917389:PYL917393 QIH917389:QIH917393 QSD917389:QSD917393 RBZ917389:RBZ917393 RLV917389:RLV917393 RVR917389:RVR917393 SFN917389:SFN917393 SPJ917389:SPJ917393 SZF917389:SZF917393 TJB917389:TJB917393 TSX917389:TSX917393 UCT917389:UCT917393 UMP917389:UMP917393 UWL917389:UWL917393 VGH917389:VGH917393 VQD917389:VQD917393 VZZ917389:VZZ917393 WJV917389:WJV917393 WTR917389:WTR917393 HF982925:HF982929 RB982925:RB982929 AAX982925:AAX982929 AKT982925:AKT982929 AUP982925:AUP982929 BEL982925:BEL982929 BOH982925:BOH982929 BYD982925:BYD982929 CHZ982925:CHZ982929 CRV982925:CRV982929 DBR982925:DBR982929 DLN982925:DLN982929 DVJ982925:DVJ982929 EFF982925:EFF982929 EPB982925:EPB982929 EYX982925:EYX982929 FIT982925:FIT982929 FSP982925:FSP982929 GCL982925:GCL982929 GMH982925:GMH982929 GWD982925:GWD982929 HFZ982925:HFZ982929 HPV982925:HPV982929 HZR982925:HZR982929 IJN982925:IJN982929 ITJ982925:ITJ982929 JDF982925:JDF982929 JNB982925:JNB982929 JWX982925:JWX982929 KGT982925:KGT982929 KQP982925:KQP982929 LAL982925:LAL982929 LKH982925:LKH982929 LUD982925:LUD982929 MDZ982925:MDZ982929 MNV982925:MNV982929 MXR982925:MXR982929 NHN982925:NHN982929 NRJ982925:NRJ982929 OBF982925:OBF982929 OLB982925:OLB982929 OUX982925:OUX982929 PET982925:PET982929 POP982925:POP982929 PYL982925:PYL982929 QIH982925:QIH982929 QSD982925:QSD982929 RBZ982925:RBZ982929 RLV982925:RLV982929 RVR982925:RVR982929 SFN982925:SFN982929 SPJ982925:SPJ982929 SZF982925:SZF982929 TJB982925:TJB982929 TSX982925:TSX982929 UCT982925:UCT982929 UMP982925:UMP982929 UWL982925:UWL982929 VGH982925:VGH982929 VQD982925:VQD982929 VZZ982925:VZZ982929 WJV982925:WJV982929 WTR982925:WTR982929 WSN12 WIR12 VYV12 VOZ12 VFD12 UVH12 ULL12 UBP12 TRT12 THX12 SYB12 SOF12 SEJ12 RUN12 RKR12 RAV12 QQZ12 QHD12 PXH12 PNL12 PDP12 OTT12 OJX12 OAB12 NQF12 NGJ12 MWN12 MMR12 MCV12 LSZ12 LJD12 KZH12 KPL12 KFP12 JVT12 JLX12 JCB12 ISF12 IIJ12 HYN12 HOR12 HEV12 GUZ12 GLD12 GBH12 FRL12 FHP12 EXT12 ENX12 EEB12 DUF12 DKJ12 DAN12 CQR12 CGV12 BWZ12 BND12 BDH12 ATL12 AJP12 ZT12 PX12 GB12 WIZ13:WIZ23 VZD13:VZD23 VPH13:VPH23 VFL13:VFL23 UVP13:UVP23 ULT13:ULT23 UBX13:UBX23 TSB13:TSB23 TIF13:TIF23 SYJ13:SYJ23 SON13:SON23 SER13:SER23 RUV13:RUV23 RKZ13:RKZ23 RBD13:RBD23 QRH13:QRH23 QHL13:QHL23 PXP13:PXP23 PNT13:PNT23 PDX13:PDX23 OUB13:OUB23 OKF13:OKF23 OAJ13:OAJ23 NQN13:NQN23 NGR13:NGR23 MWV13:MWV23 MMZ13:MMZ23 MDD13:MDD23 LTH13:LTH23 LJL13:LJL23 KZP13:KZP23 KPT13:KPT23 KFX13:KFX23 JWB13:JWB23 JMF13:JMF23 JCJ13:JCJ23 ISN13:ISN23 IIR13:IIR23 HYV13:HYV23 HOZ13:HOZ23 HFD13:HFD23 GVH13:GVH23 GLL13:GLL23 GBP13:GBP23 FRT13:FRT23 FHX13:FHX23 EYB13:EYB23 EOF13:EOF23 EEJ13:EEJ23 DUN13:DUN23 DKR13:DKR23 DAV13:DAV23 CQZ13:CQZ23 CHD13:CHD23 BXH13:BXH23 BNL13:BNL23 BDP13:BDP23 ATT13:ATT23 AJX13:AJX23 AAB13:AAB23 QF13:QF23 GJ13:GJ23 WSV13:WSV23"/>
    <dataValidation type="list" allowBlank="1" showInputMessage="1" showErrorMessage="1" sqref="G65426 GV65426 QR65426 AAN65426 AKJ65426 AUF65426 BEB65426 BNX65426 BXT65426 CHP65426 CRL65426 DBH65426 DLD65426 DUZ65426 EEV65426 EOR65426 EYN65426 FIJ65426 FSF65426 GCB65426 GLX65426 GVT65426 HFP65426 HPL65426 HZH65426 IJD65426 ISZ65426 JCV65426 JMR65426 JWN65426 KGJ65426 KQF65426 LAB65426 LJX65426 LTT65426 MDP65426 MNL65426 MXH65426 NHD65426 NQZ65426 OAV65426 OKR65426 OUN65426 PEJ65426 POF65426 PYB65426 QHX65426 QRT65426 RBP65426 RLL65426 RVH65426 SFD65426 SOZ65426 SYV65426 TIR65426 TSN65426 UCJ65426 UMF65426 UWB65426 VFX65426 VPT65426 VZP65426 WJL65426 WTH65426 G130962 GV130962 QR130962 AAN130962 AKJ130962 AUF130962 BEB130962 BNX130962 BXT130962 CHP130962 CRL130962 DBH130962 DLD130962 DUZ130962 EEV130962 EOR130962 EYN130962 FIJ130962 FSF130962 GCB130962 GLX130962 GVT130962 HFP130962 HPL130962 HZH130962 IJD130962 ISZ130962 JCV130962 JMR130962 JWN130962 KGJ130962 KQF130962 LAB130962 LJX130962 LTT130962 MDP130962 MNL130962 MXH130962 NHD130962 NQZ130962 OAV130962 OKR130962 OUN130962 PEJ130962 POF130962 PYB130962 QHX130962 QRT130962 RBP130962 RLL130962 RVH130962 SFD130962 SOZ130962 SYV130962 TIR130962 TSN130962 UCJ130962 UMF130962 UWB130962 VFX130962 VPT130962 VZP130962 WJL130962 WTH130962 G196498 GV196498 QR196498 AAN196498 AKJ196498 AUF196498 BEB196498 BNX196498 BXT196498 CHP196498 CRL196498 DBH196498 DLD196498 DUZ196498 EEV196498 EOR196498 EYN196498 FIJ196498 FSF196498 GCB196498 GLX196498 GVT196498 HFP196498 HPL196498 HZH196498 IJD196498 ISZ196498 JCV196498 JMR196498 JWN196498 KGJ196498 KQF196498 LAB196498 LJX196498 LTT196498 MDP196498 MNL196498 MXH196498 NHD196498 NQZ196498 OAV196498 OKR196498 OUN196498 PEJ196498 POF196498 PYB196498 QHX196498 QRT196498 RBP196498 RLL196498 RVH196498 SFD196498 SOZ196498 SYV196498 TIR196498 TSN196498 UCJ196498 UMF196498 UWB196498 VFX196498 VPT196498 VZP196498 WJL196498 WTH196498 G262034 GV262034 QR262034 AAN262034 AKJ262034 AUF262034 BEB262034 BNX262034 BXT262034 CHP262034 CRL262034 DBH262034 DLD262034 DUZ262034 EEV262034 EOR262034 EYN262034 FIJ262034 FSF262034 GCB262034 GLX262034 GVT262034 HFP262034 HPL262034 HZH262034 IJD262034 ISZ262034 JCV262034 JMR262034 JWN262034 KGJ262034 KQF262034 LAB262034 LJX262034 LTT262034 MDP262034 MNL262034 MXH262034 NHD262034 NQZ262034 OAV262034 OKR262034 OUN262034 PEJ262034 POF262034 PYB262034 QHX262034 QRT262034 RBP262034 RLL262034 RVH262034 SFD262034 SOZ262034 SYV262034 TIR262034 TSN262034 UCJ262034 UMF262034 UWB262034 VFX262034 VPT262034 VZP262034 WJL262034 WTH262034 G327570 GV327570 QR327570 AAN327570 AKJ327570 AUF327570 BEB327570 BNX327570 BXT327570 CHP327570 CRL327570 DBH327570 DLD327570 DUZ327570 EEV327570 EOR327570 EYN327570 FIJ327570 FSF327570 GCB327570 GLX327570 GVT327570 HFP327570 HPL327570 HZH327570 IJD327570 ISZ327570 JCV327570 JMR327570 JWN327570 KGJ327570 KQF327570 LAB327570 LJX327570 LTT327570 MDP327570 MNL327570 MXH327570 NHD327570 NQZ327570 OAV327570 OKR327570 OUN327570 PEJ327570 POF327570 PYB327570 QHX327570 QRT327570 RBP327570 RLL327570 RVH327570 SFD327570 SOZ327570 SYV327570 TIR327570 TSN327570 UCJ327570 UMF327570 UWB327570 VFX327570 VPT327570 VZP327570 WJL327570 WTH327570 G393106 GV393106 QR393106 AAN393106 AKJ393106 AUF393106 BEB393106 BNX393106 BXT393106 CHP393106 CRL393106 DBH393106 DLD393106 DUZ393106 EEV393106 EOR393106 EYN393106 FIJ393106 FSF393106 GCB393106 GLX393106 GVT393106 HFP393106 HPL393106 HZH393106 IJD393106 ISZ393106 JCV393106 JMR393106 JWN393106 KGJ393106 KQF393106 LAB393106 LJX393106 LTT393106 MDP393106 MNL393106 MXH393106 NHD393106 NQZ393106 OAV393106 OKR393106 OUN393106 PEJ393106 POF393106 PYB393106 QHX393106 QRT393106 RBP393106 RLL393106 RVH393106 SFD393106 SOZ393106 SYV393106 TIR393106 TSN393106 UCJ393106 UMF393106 UWB393106 VFX393106 VPT393106 VZP393106 WJL393106 WTH393106 G458642 GV458642 QR458642 AAN458642 AKJ458642 AUF458642 BEB458642 BNX458642 BXT458642 CHP458642 CRL458642 DBH458642 DLD458642 DUZ458642 EEV458642 EOR458642 EYN458642 FIJ458642 FSF458642 GCB458642 GLX458642 GVT458642 HFP458642 HPL458642 HZH458642 IJD458642 ISZ458642 JCV458642 JMR458642 JWN458642 KGJ458642 KQF458642 LAB458642 LJX458642 LTT458642 MDP458642 MNL458642 MXH458642 NHD458642 NQZ458642 OAV458642 OKR458642 OUN458642 PEJ458642 POF458642 PYB458642 QHX458642 QRT458642 RBP458642 RLL458642 RVH458642 SFD458642 SOZ458642 SYV458642 TIR458642 TSN458642 UCJ458642 UMF458642 UWB458642 VFX458642 VPT458642 VZP458642 WJL458642 WTH458642 G524178 GV524178 QR524178 AAN524178 AKJ524178 AUF524178 BEB524178 BNX524178 BXT524178 CHP524178 CRL524178 DBH524178 DLD524178 DUZ524178 EEV524178 EOR524178 EYN524178 FIJ524178 FSF524178 GCB524178 GLX524178 GVT524178 HFP524178 HPL524178 HZH524178 IJD524178 ISZ524178 JCV524178 JMR524178 JWN524178 KGJ524178 KQF524178 LAB524178 LJX524178 LTT524178 MDP524178 MNL524178 MXH524178 NHD524178 NQZ524178 OAV524178 OKR524178 OUN524178 PEJ524178 POF524178 PYB524178 QHX524178 QRT524178 RBP524178 RLL524178 RVH524178 SFD524178 SOZ524178 SYV524178 TIR524178 TSN524178 UCJ524178 UMF524178 UWB524178 VFX524178 VPT524178 VZP524178 WJL524178 WTH524178 G589714 GV589714 QR589714 AAN589714 AKJ589714 AUF589714 BEB589714 BNX589714 BXT589714 CHP589714 CRL589714 DBH589714 DLD589714 DUZ589714 EEV589714 EOR589714 EYN589714 FIJ589714 FSF589714 GCB589714 GLX589714 GVT589714 HFP589714 HPL589714 HZH589714 IJD589714 ISZ589714 JCV589714 JMR589714 JWN589714 KGJ589714 KQF589714 LAB589714 LJX589714 LTT589714 MDP589714 MNL589714 MXH589714 NHD589714 NQZ589714 OAV589714 OKR589714 OUN589714 PEJ589714 POF589714 PYB589714 QHX589714 QRT589714 RBP589714 RLL589714 RVH589714 SFD589714 SOZ589714 SYV589714 TIR589714 TSN589714 UCJ589714 UMF589714 UWB589714 VFX589714 VPT589714 VZP589714 WJL589714 WTH589714 G655250 GV655250 QR655250 AAN655250 AKJ655250 AUF655250 BEB655250 BNX655250 BXT655250 CHP655250 CRL655250 DBH655250 DLD655250 DUZ655250 EEV655250 EOR655250 EYN655250 FIJ655250 FSF655250 GCB655250 GLX655250 GVT655250 HFP655250 HPL655250 HZH655250 IJD655250 ISZ655250 JCV655250 JMR655250 JWN655250 KGJ655250 KQF655250 LAB655250 LJX655250 LTT655250 MDP655250 MNL655250 MXH655250 NHD655250 NQZ655250 OAV655250 OKR655250 OUN655250 PEJ655250 POF655250 PYB655250 QHX655250 QRT655250 RBP655250 RLL655250 RVH655250 SFD655250 SOZ655250 SYV655250 TIR655250 TSN655250 UCJ655250 UMF655250 UWB655250 VFX655250 VPT655250 VZP655250 WJL655250 WTH655250 G720786 GV720786 QR720786 AAN720786 AKJ720786 AUF720786 BEB720786 BNX720786 BXT720786 CHP720786 CRL720786 DBH720786 DLD720786 DUZ720786 EEV720786 EOR720786 EYN720786 FIJ720786 FSF720786 GCB720786 GLX720786 GVT720786 HFP720786 HPL720786 HZH720786 IJD720786 ISZ720786 JCV720786 JMR720786 JWN720786 KGJ720786 KQF720786 LAB720786 LJX720786 LTT720786 MDP720786 MNL720786 MXH720786 NHD720786 NQZ720786 OAV720786 OKR720786 OUN720786 PEJ720786 POF720786 PYB720786 QHX720786 QRT720786 RBP720786 RLL720786 RVH720786 SFD720786 SOZ720786 SYV720786 TIR720786 TSN720786 UCJ720786 UMF720786 UWB720786 VFX720786 VPT720786 VZP720786 WJL720786 WTH720786 G786322 GV786322 QR786322 AAN786322 AKJ786322 AUF786322 BEB786322 BNX786322 BXT786322 CHP786322 CRL786322 DBH786322 DLD786322 DUZ786322 EEV786322 EOR786322 EYN786322 FIJ786322 FSF786322 GCB786322 GLX786322 GVT786322 HFP786322 HPL786322 HZH786322 IJD786322 ISZ786322 JCV786322 JMR786322 JWN786322 KGJ786322 KQF786322 LAB786322 LJX786322 LTT786322 MDP786322 MNL786322 MXH786322 NHD786322 NQZ786322 OAV786322 OKR786322 OUN786322 PEJ786322 POF786322 PYB786322 QHX786322 QRT786322 RBP786322 RLL786322 RVH786322 SFD786322 SOZ786322 SYV786322 TIR786322 TSN786322 UCJ786322 UMF786322 UWB786322 VFX786322 VPT786322 VZP786322 WJL786322 WTH786322 G851858 GV851858 QR851858 AAN851858 AKJ851858 AUF851858 BEB851858 BNX851858 BXT851858 CHP851858 CRL851858 DBH851858 DLD851858 DUZ851858 EEV851858 EOR851858 EYN851858 FIJ851858 FSF851858 GCB851858 GLX851858 GVT851858 HFP851858 HPL851858 HZH851858 IJD851858 ISZ851858 JCV851858 JMR851858 JWN851858 KGJ851858 KQF851858 LAB851858 LJX851858 LTT851858 MDP851858 MNL851858 MXH851858 NHD851858 NQZ851858 OAV851858 OKR851858 OUN851858 PEJ851858 POF851858 PYB851858 QHX851858 QRT851858 RBP851858 RLL851858 RVH851858 SFD851858 SOZ851858 SYV851858 TIR851858 TSN851858 UCJ851858 UMF851858 UWB851858 VFX851858 VPT851858 VZP851858 WJL851858 WTH851858 G917394 GV917394 QR917394 AAN917394 AKJ917394 AUF917394 BEB917394 BNX917394 BXT917394 CHP917394 CRL917394 DBH917394 DLD917394 DUZ917394 EEV917394 EOR917394 EYN917394 FIJ917394 FSF917394 GCB917394 GLX917394 GVT917394 HFP917394 HPL917394 HZH917394 IJD917394 ISZ917394 JCV917394 JMR917394 JWN917394 KGJ917394 KQF917394 LAB917394 LJX917394 LTT917394 MDP917394 MNL917394 MXH917394 NHD917394 NQZ917394 OAV917394 OKR917394 OUN917394 PEJ917394 POF917394 PYB917394 QHX917394 QRT917394 RBP917394 RLL917394 RVH917394 SFD917394 SOZ917394 SYV917394 TIR917394 TSN917394 UCJ917394 UMF917394 UWB917394 VFX917394 VPT917394 VZP917394 WJL917394 WTH917394 G982930 GV982930 QR982930 AAN982930 AKJ982930 AUF982930 BEB982930 BNX982930 BXT982930 CHP982930 CRL982930 DBH982930 DLD982930 DUZ982930 EEV982930 EOR982930 EYN982930 FIJ982930 FSF982930 GCB982930 GLX982930 GVT982930 HFP982930 HPL982930 HZH982930 IJD982930 ISZ982930 JCV982930 JMR982930 JWN982930 KGJ982930 KQF982930 LAB982930 LJX982930 LTT982930 MDP982930 MNL982930 MXH982930 NHD982930 NQZ982930 OAV982930 OKR982930 OUN982930 PEJ982930 POF982930 PYB982930 QHX982930 QRT982930 RBP982930 RLL982930 RVH982930 SFD982930 SOZ982930 SYV982930 TIR982930 TSN982930 UCJ982930 UMF982930 UWB982930 VFX982930 VPT982930 VZP982930 WJL982930 WTH982930">
      <formula1>prix</formula1>
    </dataValidation>
    <dataValidation type="list" allowBlank="1" showInputMessage="1" showErrorMessage="1" sqref="J65421:J65425 GX65421:GX65425 QT65421:QT65425 AAP65421:AAP65425 AKL65421:AKL65425 AUH65421:AUH65425 BED65421:BED65425 BNZ65421:BNZ65425 BXV65421:BXV65425 CHR65421:CHR65425 CRN65421:CRN65425 DBJ65421:DBJ65425 DLF65421:DLF65425 DVB65421:DVB65425 EEX65421:EEX65425 EOT65421:EOT65425 EYP65421:EYP65425 FIL65421:FIL65425 FSH65421:FSH65425 GCD65421:GCD65425 GLZ65421:GLZ65425 GVV65421:GVV65425 HFR65421:HFR65425 HPN65421:HPN65425 HZJ65421:HZJ65425 IJF65421:IJF65425 ITB65421:ITB65425 JCX65421:JCX65425 JMT65421:JMT65425 JWP65421:JWP65425 KGL65421:KGL65425 KQH65421:KQH65425 LAD65421:LAD65425 LJZ65421:LJZ65425 LTV65421:LTV65425 MDR65421:MDR65425 MNN65421:MNN65425 MXJ65421:MXJ65425 NHF65421:NHF65425 NRB65421:NRB65425 OAX65421:OAX65425 OKT65421:OKT65425 OUP65421:OUP65425 PEL65421:PEL65425 POH65421:POH65425 PYD65421:PYD65425 QHZ65421:QHZ65425 QRV65421:QRV65425 RBR65421:RBR65425 RLN65421:RLN65425 RVJ65421:RVJ65425 SFF65421:SFF65425 SPB65421:SPB65425 SYX65421:SYX65425 TIT65421:TIT65425 TSP65421:TSP65425 UCL65421:UCL65425 UMH65421:UMH65425 UWD65421:UWD65425 VFZ65421:VFZ65425 VPV65421:VPV65425 VZR65421:VZR65425 WJN65421:WJN65425 WTJ65421:WTJ65425 J130957:J130961 GX130957:GX130961 QT130957:QT130961 AAP130957:AAP130961 AKL130957:AKL130961 AUH130957:AUH130961 BED130957:BED130961 BNZ130957:BNZ130961 BXV130957:BXV130961 CHR130957:CHR130961 CRN130957:CRN130961 DBJ130957:DBJ130961 DLF130957:DLF130961 DVB130957:DVB130961 EEX130957:EEX130961 EOT130957:EOT130961 EYP130957:EYP130961 FIL130957:FIL130961 FSH130957:FSH130961 GCD130957:GCD130961 GLZ130957:GLZ130961 GVV130957:GVV130961 HFR130957:HFR130961 HPN130957:HPN130961 HZJ130957:HZJ130961 IJF130957:IJF130961 ITB130957:ITB130961 JCX130957:JCX130961 JMT130957:JMT130961 JWP130957:JWP130961 KGL130957:KGL130961 KQH130957:KQH130961 LAD130957:LAD130961 LJZ130957:LJZ130961 LTV130957:LTV130961 MDR130957:MDR130961 MNN130957:MNN130961 MXJ130957:MXJ130961 NHF130957:NHF130961 NRB130957:NRB130961 OAX130957:OAX130961 OKT130957:OKT130961 OUP130957:OUP130961 PEL130957:PEL130961 POH130957:POH130961 PYD130957:PYD130961 QHZ130957:QHZ130961 QRV130957:QRV130961 RBR130957:RBR130961 RLN130957:RLN130961 RVJ130957:RVJ130961 SFF130957:SFF130961 SPB130957:SPB130961 SYX130957:SYX130961 TIT130957:TIT130961 TSP130957:TSP130961 UCL130957:UCL130961 UMH130957:UMH130961 UWD130957:UWD130961 VFZ130957:VFZ130961 VPV130957:VPV130961 VZR130957:VZR130961 WJN130957:WJN130961 WTJ130957:WTJ130961 J196493:J196497 GX196493:GX196497 QT196493:QT196497 AAP196493:AAP196497 AKL196493:AKL196497 AUH196493:AUH196497 BED196493:BED196497 BNZ196493:BNZ196497 BXV196493:BXV196497 CHR196493:CHR196497 CRN196493:CRN196497 DBJ196493:DBJ196497 DLF196493:DLF196497 DVB196493:DVB196497 EEX196493:EEX196497 EOT196493:EOT196497 EYP196493:EYP196497 FIL196493:FIL196497 FSH196493:FSH196497 GCD196493:GCD196497 GLZ196493:GLZ196497 GVV196493:GVV196497 HFR196493:HFR196497 HPN196493:HPN196497 HZJ196493:HZJ196497 IJF196493:IJF196497 ITB196493:ITB196497 JCX196493:JCX196497 JMT196493:JMT196497 JWP196493:JWP196497 KGL196493:KGL196497 KQH196493:KQH196497 LAD196493:LAD196497 LJZ196493:LJZ196497 LTV196493:LTV196497 MDR196493:MDR196497 MNN196493:MNN196497 MXJ196493:MXJ196497 NHF196493:NHF196497 NRB196493:NRB196497 OAX196493:OAX196497 OKT196493:OKT196497 OUP196493:OUP196497 PEL196493:PEL196497 POH196493:POH196497 PYD196493:PYD196497 QHZ196493:QHZ196497 QRV196493:QRV196497 RBR196493:RBR196497 RLN196493:RLN196497 RVJ196493:RVJ196497 SFF196493:SFF196497 SPB196493:SPB196497 SYX196493:SYX196497 TIT196493:TIT196497 TSP196493:TSP196497 UCL196493:UCL196497 UMH196493:UMH196497 UWD196493:UWD196497 VFZ196493:VFZ196497 VPV196493:VPV196497 VZR196493:VZR196497 WJN196493:WJN196497 WTJ196493:WTJ196497 J262029:J262033 GX262029:GX262033 QT262029:QT262033 AAP262029:AAP262033 AKL262029:AKL262033 AUH262029:AUH262033 BED262029:BED262033 BNZ262029:BNZ262033 BXV262029:BXV262033 CHR262029:CHR262033 CRN262029:CRN262033 DBJ262029:DBJ262033 DLF262029:DLF262033 DVB262029:DVB262033 EEX262029:EEX262033 EOT262029:EOT262033 EYP262029:EYP262033 FIL262029:FIL262033 FSH262029:FSH262033 GCD262029:GCD262033 GLZ262029:GLZ262033 GVV262029:GVV262033 HFR262029:HFR262033 HPN262029:HPN262033 HZJ262029:HZJ262033 IJF262029:IJF262033 ITB262029:ITB262033 JCX262029:JCX262033 JMT262029:JMT262033 JWP262029:JWP262033 KGL262029:KGL262033 KQH262029:KQH262033 LAD262029:LAD262033 LJZ262029:LJZ262033 LTV262029:LTV262033 MDR262029:MDR262033 MNN262029:MNN262033 MXJ262029:MXJ262033 NHF262029:NHF262033 NRB262029:NRB262033 OAX262029:OAX262033 OKT262029:OKT262033 OUP262029:OUP262033 PEL262029:PEL262033 POH262029:POH262033 PYD262029:PYD262033 QHZ262029:QHZ262033 QRV262029:QRV262033 RBR262029:RBR262033 RLN262029:RLN262033 RVJ262029:RVJ262033 SFF262029:SFF262033 SPB262029:SPB262033 SYX262029:SYX262033 TIT262029:TIT262033 TSP262029:TSP262033 UCL262029:UCL262033 UMH262029:UMH262033 UWD262029:UWD262033 VFZ262029:VFZ262033 VPV262029:VPV262033 VZR262029:VZR262033 WJN262029:WJN262033 WTJ262029:WTJ262033 J327565:J327569 GX327565:GX327569 QT327565:QT327569 AAP327565:AAP327569 AKL327565:AKL327569 AUH327565:AUH327569 BED327565:BED327569 BNZ327565:BNZ327569 BXV327565:BXV327569 CHR327565:CHR327569 CRN327565:CRN327569 DBJ327565:DBJ327569 DLF327565:DLF327569 DVB327565:DVB327569 EEX327565:EEX327569 EOT327565:EOT327569 EYP327565:EYP327569 FIL327565:FIL327569 FSH327565:FSH327569 GCD327565:GCD327569 GLZ327565:GLZ327569 GVV327565:GVV327569 HFR327565:HFR327569 HPN327565:HPN327569 HZJ327565:HZJ327569 IJF327565:IJF327569 ITB327565:ITB327569 JCX327565:JCX327569 JMT327565:JMT327569 JWP327565:JWP327569 KGL327565:KGL327569 KQH327565:KQH327569 LAD327565:LAD327569 LJZ327565:LJZ327569 LTV327565:LTV327569 MDR327565:MDR327569 MNN327565:MNN327569 MXJ327565:MXJ327569 NHF327565:NHF327569 NRB327565:NRB327569 OAX327565:OAX327569 OKT327565:OKT327569 OUP327565:OUP327569 PEL327565:PEL327569 POH327565:POH327569 PYD327565:PYD327569 QHZ327565:QHZ327569 QRV327565:QRV327569 RBR327565:RBR327569 RLN327565:RLN327569 RVJ327565:RVJ327569 SFF327565:SFF327569 SPB327565:SPB327569 SYX327565:SYX327569 TIT327565:TIT327569 TSP327565:TSP327569 UCL327565:UCL327569 UMH327565:UMH327569 UWD327565:UWD327569 VFZ327565:VFZ327569 VPV327565:VPV327569 VZR327565:VZR327569 WJN327565:WJN327569 WTJ327565:WTJ327569 J393101:J393105 GX393101:GX393105 QT393101:QT393105 AAP393101:AAP393105 AKL393101:AKL393105 AUH393101:AUH393105 BED393101:BED393105 BNZ393101:BNZ393105 BXV393101:BXV393105 CHR393101:CHR393105 CRN393101:CRN393105 DBJ393101:DBJ393105 DLF393101:DLF393105 DVB393101:DVB393105 EEX393101:EEX393105 EOT393101:EOT393105 EYP393101:EYP393105 FIL393101:FIL393105 FSH393101:FSH393105 GCD393101:GCD393105 GLZ393101:GLZ393105 GVV393101:GVV393105 HFR393101:HFR393105 HPN393101:HPN393105 HZJ393101:HZJ393105 IJF393101:IJF393105 ITB393101:ITB393105 JCX393101:JCX393105 JMT393101:JMT393105 JWP393101:JWP393105 KGL393101:KGL393105 KQH393101:KQH393105 LAD393101:LAD393105 LJZ393101:LJZ393105 LTV393101:LTV393105 MDR393101:MDR393105 MNN393101:MNN393105 MXJ393101:MXJ393105 NHF393101:NHF393105 NRB393101:NRB393105 OAX393101:OAX393105 OKT393101:OKT393105 OUP393101:OUP393105 PEL393101:PEL393105 POH393101:POH393105 PYD393101:PYD393105 QHZ393101:QHZ393105 QRV393101:QRV393105 RBR393101:RBR393105 RLN393101:RLN393105 RVJ393101:RVJ393105 SFF393101:SFF393105 SPB393101:SPB393105 SYX393101:SYX393105 TIT393101:TIT393105 TSP393101:TSP393105 UCL393101:UCL393105 UMH393101:UMH393105 UWD393101:UWD393105 VFZ393101:VFZ393105 VPV393101:VPV393105 VZR393101:VZR393105 WJN393101:WJN393105 WTJ393101:WTJ393105 J458637:J458641 GX458637:GX458641 QT458637:QT458641 AAP458637:AAP458641 AKL458637:AKL458641 AUH458637:AUH458641 BED458637:BED458641 BNZ458637:BNZ458641 BXV458637:BXV458641 CHR458637:CHR458641 CRN458637:CRN458641 DBJ458637:DBJ458641 DLF458637:DLF458641 DVB458637:DVB458641 EEX458637:EEX458641 EOT458637:EOT458641 EYP458637:EYP458641 FIL458637:FIL458641 FSH458637:FSH458641 GCD458637:GCD458641 GLZ458637:GLZ458641 GVV458637:GVV458641 HFR458637:HFR458641 HPN458637:HPN458641 HZJ458637:HZJ458641 IJF458637:IJF458641 ITB458637:ITB458641 JCX458637:JCX458641 JMT458637:JMT458641 JWP458637:JWP458641 KGL458637:KGL458641 KQH458637:KQH458641 LAD458637:LAD458641 LJZ458637:LJZ458641 LTV458637:LTV458641 MDR458637:MDR458641 MNN458637:MNN458641 MXJ458637:MXJ458641 NHF458637:NHF458641 NRB458637:NRB458641 OAX458637:OAX458641 OKT458637:OKT458641 OUP458637:OUP458641 PEL458637:PEL458641 POH458637:POH458641 PYD458637:PYD458641 QHZ458637:QHZ458641 QRV458637:QRV458641 RBR458637:RBR458641 RLN458637:RLN458641 RVJ458637:RVJ458641 SFF458637:SFF458641 SPB458637:SPB458641 SYX458637:SYX458641 TIT458637:TIT458641 TSP458637:TSP458641 UCL458637:UCL458641 UMH458637:UMH458641 UWD458637:UWD458641 VFZ458637:VFZ458641 VPV458637:VPV458641 VZR458637:VZR458641 WJN458637:WJN458641 WTJ458637:WTJ458641 J524173:J524177 GX524173:GX524177 QT524173:QT524177 AAP524173:AAP524177 AKL524173:AKL524177 AUH524173:AUH524177 BED524173:BED524177 BNZ524173:BNZ524177 BXV524173:BXV524177 CHR524173:CHR524177 CRN524173:CRN524177 DBJ524173:DBJ524177 DLF524173:DLF524177 DVB524173:DVB524177 EEX524173:EEX524177 EOT524173:EOT524177 EYP524173:EYP524177 FIL524173:FIL524177 FSH524173:FSH524177 GCD524173:GCD524177 GLZ524173:GLZ524177 GVV524173:GVV524177 HFR524173:HFR524177 HPN524173:HPN524177 HZJ524173:HZJ524177 IJF524173:IJF524177 ITB524173:ITB524177 JCX524173:JCX524177 JMT524173:JMT524177 JWP524173:JWP524177 KGL524173:KGL524177 KQH524173:KQH524177 LAD524173:LAD524177 LJZ524173:LJZ524177 LTV524173:LTV524177 MDR524173:MDR524177 MNN524173:MNN524177 MXJ524173:MXJ524177 NHF524173:NHF524177 NRB524173:NRB524177 OAX524173:OAX524177 OKT524173:OKT524177 OUP524173:OUP524177 PEL524173:PEL524177 POH524173:POH524177 PYD524173:PYD524177 QHZ524173:QHZ524177 QRV524173:QRV524177 RBR524173:RBR524177 RLN524173:RLN524177 RVJ524173:RVJ524177 SFF524173:SFF524177 SPB524173:SPB524177 SYX524173:SYX524177 TIT524173:TIT524177 TSP524173:TSP524177 UCL524173:UCL524177 UMH524173:UMH524177 UWD524173:UWD524177 VFZ524173:VFZ524177 VPV524173:VPV524177 VZR524173:VZR524177 WJN524173:WJN524177 WTJ524173:WTJ524177 J589709:J589713 GX589709:GX589713 QT589709:QT589713 AAP589709:AAP589713 AKL589709:AKL589713 AUH589709:AUH589713 BED589709:BED589713 BNZ589709:BNZ589713 BXV589709:BXV589713 CHR589709:CHR589713 CRN589709:CRN589713 DBJ589709:DBJ589713 DLF589709:DLF589713 DVB589709:DVB589713 EEX589709:EEX589713 EOT589709:EOT589713 EYP589709:EYP589713 FIL589709:FIL589713 FSH589709:FSH589713 GCD589709:GCD589713 GLZ589709:GLZ589713 GVV589709:GVV589713 HFR589709:HFR589713 HPN589709:HPN589713 HZJ589709:HZJ589713 IJF589709:IJF589713 ITB589709:ITB589713 JCX589709:JCX589713 JMT589709:JMT589713 JWP589709:JWP589713 KGL589709:KGL589713 KQH589709:KQH589713 LAD589709:LAD589713 LJZ589709:LJZ589713 LTV589709:LTV589713 MDR589709:MDR589713 MNN589709:MNN589713 MXJ589709:MXJ589713 NHF589709:NHF589713 NRB589709:NRB589713 OAX589709:OAX589713 OKT589709:OKT589713 OUP589709:OUP589713 PEL589709:PEL589713 POH589709:POH589713 PYD589709:PYD589713 QHZ589709:QHZ589713 QRV589709:QRV589713 RBR589709:RBR589713 RLN589709:RLN589713 RVJ589709:RVJ589713 SFF589709:SFF589713 SPB589709:SPB589713 SYX589709:SYX589713 TIT589709:TIT589713 TSP589709:TSP589713 UCL589709:UCL589713 UMH589709:UMH589713 UWD589709:UWD589713 VFZ589709:VFZ589713 VPV589709:VPV589713 VZR589709:VZR589713 WJN589709:WJN589713 WTJ589709:WTJ589713 J655245:J655249 GX655245:GX655249 QT655245:QT655249 AAP655245:AAP655249 AKL655245:AKL655249 AUH655245:AUH655249 BED655245:BED655249 BNZ655245:BNZ655249 BXV655245:BXV655249 CHR655245:CHR655249 CRN655245:CRN655249 DBJ655245:DBJ655249 DLF655245:DLF655249 DVB655245:DVB655249 EEX655245:EEX655249 EOT655245:EOT655249 EYP655245:EYP655249 FIL655245:FIL655249 FSH655245:FSH655249 GCD655245:GCD655249 GLZ655245:GLZ655249 GVV655245:GVV655249 HFR655245:HFR655249 HPN655245:HPN655249 HZJ655245:HZJ655249 IJF655245:IJF655249 ITB655245:ITB655249 JCX655245:JCX655249 JMT655245:JMT655249 JWP655245:JWP655249 KGL655245:KGL655249 KQH655245:KQH655249 LAD655245:LAD655249 LJZ655245:LJZ655249 LTV655245:LTV655249 MDR655245:MDR655249 MNN655245:MNN655249 MXJ655245:MXJ655249 NHF655245:NHF655249 NRB655245:NRB655249 OAX655245:OAX655249 OKT655245:OKT655249 OUP655245:OUP655249 PEL655245:PEL655249 POH655245:POH655249 PYD655245:PYD655249 QHZ655245:QHZ655249 QRV655245:QRV655249 RBR655245:RBR655249 RLN655245:RLN655249 RVJ655245:RVJ655249 SFF655245:SFF655249 SPB655245:SPB655249 SYX655245:SYX655249 TIT655245:TIT655249 TSP655245:TSP655249 UCL655245:UCL655249 UMH655245:UMH655249 UWD655245:UWD655249 VFZ655245:VFZ655249 VPV655245:VPV655249 VZR655245:VZR655249 WJN655245:WJN655249 WTJ655245:WTJ655249 J720781:J720785 GX720781:GX720785 QT720781:QT720785 AAP720781:AAP720785 AKL720781:AKL720785 AUH720781:AUH720785 BED720781:BED720785 BNZ720781:BNZ720785 BXV720781:BXV720785 CHR720781:CHR720785 CRN720781:CRN720785 DBJ720781:DBJ720785 DLF720781:DLF720785 DVB720781:DVB720785 EEX720781:EEX720785 EOT720781:EOT720785 EYP720781:EYP720785 FIL720781:FIL720785 FSH720781:FSH720785 GCD720781:GCD720785 GLZ720781:GLZ720785 GVV720781:GVV720785 HFR720781:HFR720785 HPN720781:HPN720785 HZJ720781:HZJ720785 IJF720781:IJF720785 ITB720781:ITB720785 JCX720781:JCX720785 JMT720781:JMT720785 JWP720781:JWP720785 KGL720781:KGL720785 KQH720781:KQH720785 LAD720781:LAD720785 LJZ720781:LJZ720785 LTV720781:LTV720785 MDR720781:MDR720785 MNN720781:MNN720785 MXJ720781:MXJ720785 NHF720781:NHF720785 NRB720781:NRB720785 OAX720781:OAX720785 OKT720781:OKT720785 OUP720781:OUP720785 PEL720781:PEL720785 POH720781:POH720785 PYD720781:PYD720785 QHZ720781:QHZ720785 QRV720781:QRV720785 RBR720781:RBR720785 RLN720781:RLN720785 RVJ720781:RVJ720785 SFF720781:SFF720785 SPB720781:SPB720785 SYX720781:SYX720785 TIT720781:TIT720785 TSP720781:TSP720785 UCL720781:UCL720785 UMH720781:UMH720785 UWD720781:UWD720785 VFZ720781:VFZ720785 VPV720781:VPV720785 VZR720781:VZR720785 WJN720781:WJN720785 WTJ720781:WTJ720785 J786317:J786321 GX786317:GX786321 QT786317:QT786321 AAP786317:AAP786321 AKL786317:AKL786321 AUH786317:AUH786321 BED786317:BED786321 BNZ786317:BNZ786321 BXV786317:BXV786321 CHR786317:CHR786321 CRN786317:CRN786321 DBJ786317:DBJ786321 DLF786317:DLF786321 DVB786317:DVB786321 EEX786317:EEX786321 EOT786317:EOT786321 EYP786317:EYP786321 FIL786317:FIL786321 FSH786317:FSH786321 GCD786317:GCD786321 GLZ786317:GLZ786321 GVV786317:GVV786321 HFR786317:HFR786321 HPN786317:HPN786321 HZJ786317:HZJ786321 IJF786317:IJF786321 ITB786317:ITB786321 JCX786317:JCX786321 JMT786317:JMT786321 JWP786317:JWP786321 KGL786317:KGL786321 KQH786317:KQH786321 LAD786317:LAD786321 LJZ786317:LJZ786321 LTV786317:LTV786321 MDR786317:MDR786321 MNN786317:MNN786321 MXJ786317:MXJ786321 NHF786317:NHF786321 NRB786317:NRB786321 OAX786317:OAX786321 OKT786317:OKT786321 OUP786317:OUP786321 PEL786317:PEL786321 POH786317:POH786321 PYD786317:PYD786321 QHZ786317:QHZ786321 QRV786317:QRV786321 RBR786317:RBR786321 RLN786317:RLN786321 RVJ786317:RVJ786321 SFF786317:SFF786321 SPB786317:SPB786321 SYX786317:SYX786321 TIT786317:TIT786321 TSP786317:TSP786321 UCL786317:UCL786321 UMH786317:UMH786321 UWD786317:UWD786321 VFZ786317:VFZ786321 VPV786317:VPV786321 VZR786317:VZR786321 WJN786317:WJN786321 WTJ786317:WTJ786321 J851853:J851857 GX851853:GX851857 QT851853:QT851857 AAP851853:AAP851857 AKL851853:AKL851857 AUH851853:AUH851857 BED851853:BED851857 BNZ851853:BNZ851857 BXV851853:BXV851857 CHR851853:CHR851857 CRN851853:CRN851857 DBJ851853:DBJ851857 DLF851853:DLF851857 DVB851853:DVB851857 EEX851853:EEX851857 EOT851853:EOT851857 EYP851853:EYP851857 FIL851853:FIL851857 FSH851853:FSH851857 GCD851853:GCD851857 GLZ851853:GLZ851857 GVV851853:GVV851857 HFR851853:HFR851857 HPN851853:HPN851857 HZJ851853:HZJ851857 IJF851853:IJF851857 ITB851853:ITB851857 JCX851853:JCX851857 JMT851853:JMT851857 JWP851853:JWP851857 KGL851853:KGL851857 KQH851853:KQH851857 LAD851853:LAD851857 LJZ851853:LJZ851857 LTV851853:LTV851857 MDR851853:MDR851857 MNN851853:MNN851857 MXJ851853:MXJ851857 NHF851853:NHF851857 NRB851853:NRB851857 OAX851853:OAX851857 OKT851853:OKT851857 OUP851853:OUP851857 PEL851853:PEL851857 POH851853:POH851857 PYD851853:PYD851857 QHZ851853:QHZ851857 QRV851853:QRV851857 RBR851853:RBR851857 RLN851853:RLN851857 RVJ851853:RVJ851857 SFF851853:SFF851857 SPB851853:SPB851857 SYX851853:SYX851857 TIT851853:TIT851857 TSP851853:TSP851857 UCL851853:UCL851857 UMH851853:UMH851857 UWD851853:UWD851857 VFZ851853:VFZ851857 VPV851853:VPV851857 VZR851853:VZR851857 WJN851853:WJN851857 WTJ851853:WTJ851857 J917389:J917393 GX917389:GX917393 QT917389:QT917393 AAP917389:AAP917393 AKL917389:AKL917393 AUH917389:AUH917393 BED917389:BED917393 BNZ917389:BNZ917393 BXV917389:BXV917393 CHR917389:CHR917393 CRN917389:CRN917393 DBJ917389:DBJ917393 DLF917389:DLF917393 DVB917389:DVB917393 EEX917389:EEX917393 EOT917389:EOT917393 EYP917389:EYP917393 FIL917389:FIL917393 FSH917389:FSH917393 GCD917389:GCD917393 GLZ917389:GLZ917393 GVV917389:GVV917393 HFR917389:HFR917393 HPN917389:HPN917393 HZJ917389:HZJ917393 IJF917389:IJF917393 ITB917389:ITB917393 JCX917389:JCX917393 JMT917389:JMT917393 JWP917389:JWP917393 KGL917389:KGL917393 KQH917389:KQH917393 LAD917389:LAD917393 LJZ917389:LJZ917393 LTV917389:LTV917393 MDR917389:MDR917393 MNN917389:MNN917393 MXJ917389:MXJ917393 NHF917389:NHF917393 NRB917389:NRB917393 OAX917389:OAX917393 OKT917389:OKT917393 OUP917389:OUP917393 PEL917389:PEL917393 POH917389:POH917393 PYD917389:PYD917393 QHZ917389:QHZ917393 QRV917389:QRV917393 RBR917389:RBR917393 RLN917389:RLN917393 RVJ917389:RVJ917393 SFF917389:SFF917393 SPB917389:SPB917393 SYX917389:SYX917393 TIT917389:TIT917393 TSP917389:TSP917393 UCL917389:UCL917393 UMH917389:UMH917393 UWD917389:UWD917393 VFZ917389:VFZ917393 VPV917389:VPV917393 VZR917389:VZR917393 WJN917389:WJN917393 WTJ917389:WTJ917393 J982925:J982929 GX982925:GX982929 QT982925:QT982929 AAP982925:AAP982929 AKL982925:AKL982929 AUH982925:AUH982929 BED982925:BED982929 BNZ982925:BNZ982929 BXV982925:BXV982929 CHR982925:CHR982929 CRN982925:CRN982929 DBJ982925:DBJ982929 DLF982925:DLF982929 DVB982925:DVB982929 EEX982925:EEX982929 EOT982925:EOT982929 EYP982925:EYP982929 FIL982925:FIL982929 FSH982925:FSH982929 GCD982925:GCD982929 GLZ982925:GLZ982929 GVV982925:GVV982929 HFR982925:HFR982929 HPN982925:HPN982929 HZJ982925:HZJ982929 IJF982925:IJF982929 ITB982925:ITB982929 JCX982925:JCX982929 JMT982925:JMT982929 JWP982925:JWP982929 KGL982925:KGL982929 KQH982925:KQH982929 LAD982925:LAD982929 LJZ982925:LJZ982929 LTV982925:LTV982929 MDR982925:MDR982929 MNN982925:MNN982929 MXJ982925:MXJ982929 NHF982925:NHF982929 NRB982925:NRB982929 OAX982925:OAX982929 OKT982925:OKT982929 OUP982925:OUP982929 PEL982925:PEL982929 POH982925:POH982929 PYD982925:PYD982929 QHZ982925:QHZ982929 QRV982925:QRV982929 RBR982925:RBR982929 RLN982925:RLN982929 RVJ982925:RVJ982929 SFF982925:SFF982929 SPB982925:SPB982929 SYX982925:SYX982929 TIT982925:TIT982929 TSP982925:TSP982929 UCL982925:UCL982929 UMH982925:UMH982929 UWD982925:UWD982929 VFZ982925:VFZ982929 VPV982925:VPV982929 VZR982925:VZR982929 WJN982925:WJN982929 WTJ982925:WTJ982929 WSF12 WIJ12 VYN12 VOR12 VEV12 UUZ12 ULD12 UBH12 TRL12 THP12 SXT12 SNX12 SEB12 RUF12 RKJ12 RAN12 QQR12 QGV12 PWZ12 PND12 PDH12 OTL12 OJP12 NZT12 NPX12 NGB12 MWF12 MMJ12 MCN12 LSR12 LIV12 KYZ12 KPD12 KFH12 JVL12 JLP12 JBT12 IRX12 IIB12 HYF12 HOJ12 HEN12 GUR12 GKV12 GAZ12 FRD12 FHH12 EXL12 ENP12 EDT12 DTX12 DKB12 DAF12 CQJ12 CGN12 BWR12 BMV12 BCZ12 ATD12 AJH12 ZL12 PP12 FT12 WIR13:WIR23 VYV13:VYV23 VOZ13:VOZ23 VFD13:VFD23 UVH13:UVH23 ULL13:ULL23 UBP13:UBP23 TRT13:TRT23 THX13:THX23 SYB13:SYB23 SOF13:SOF23 SEJ13:SEJ23 RUN13:RUN23 RKR13:RKR23 RAV13:RAV23 QQZ13:QQZ23 QHD13:QHD23 PXH13:PXH23 PNL13:PNL23 PDP13:PDP23 OTT13:OTT23 OJX13:OJX23 OAB13:OAB23 NQF13:NQF23 NGJ13:NGJ23 MWN13:MWN23 MMR13:MMR23 MCV13:MCV23 LSZ13:LSZ23 LJD13:LJD23 KZH13:KZH23 KPL13:KPL23 KFP13:KFP23 JVT13:JVT23 JLX13:JLX23 JCB13:JCB23 ISF13:ISF23 IIJ13:IIJ23 HYN13:HYN23 HOR13:HOR23 HEV13:HEV23 GUZ13:GUZ23 GLD13:GLD23 GBH13:GBH23 FRL13:FRL23 FHP13:FHP23 EXT13:EXT23 ENX13:ENX23 EEB13:EEB23 DUF13:DUF23 DKJ13:DKJ23 DAN13:DAN23 CQR13:CQR23 CGV13:CGV23 BWZ13:BWZ23 BND13:BND23 BDH13:BDH23 ATL13:ATL23 AJP13:AJP23 ZT13:ZT23 PX13:PX23 GB13:GB23 WSN13:WSN23">
      <formula1>duree</formula1>
    </dataValidation>
  </dataValidations>
  <pageMargins left="0.25" right="0.25" top="0.75" bottom="0.75" header="0.3" footer="0.3"/>
  <pageSetup paperSize="8" scale="45" orientation="landscape" r:id="rId1"/>
  <headerFooter>
    <oddFooter>&amp;CAAP FEDER ENR chaufferies biomasse Ile-de-France - édition 2017-2018</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'données - seuil PECF'!$C$2:$C$3</xm:f>
          </x14:formula1>
          <xm:sqref>L12:L23 B12:F23 H12:H16 I12:J23 Q12:Q23</xm:sqref>
        </x14:dataValidation>
        <x14:dataValidation type="list" allowBlank="1" showInputMessage="1" showErrorMessage="1">
          <x14:formula1>
            <xm:f>[3]données!#REF!</xm:f>
          </x14:formula1>
          <xm:sqref>H17:H23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DH17"/>
  <sheetViews>
    <sheetView zoomScale="85" zoomScaleNormal="85" workbookViewId="0">
      <selection activeCell="P13" sqref="P13"/>
    </sheetView>
  </sheetViews>
  <sheetFormatPr baseColWidth="10" defaultRowHeight="15" x14ac:dyDescent="0.25"/>
  <cols>
    <col min="1" max="2" width="38.28515625" customWidth="1"/>
    <col min="3" max="3" width="94" customWidth="1"/>
  </cols>
  <sheetData>
    <row r="1" spans="1:112" s="12" customFormat="1" ht="22.5" customHeight="1" thickBot="1" x14ac:dyDescent="0.3">
      <c r="A1" s="357" t="s">
        <v>136</v>
      </c>
      <c r="B1" s="358"/>
      <c r="C1" s="359"/>
      <c r="D1"/>
      <c r="E1"/>
      <c r="F1"/>
      <c r="G1"/>
      <c r="H1"/>
      <c r="I1"/>
      <c r="J1"/>
      <c r="K1"/>
      <c r="L1"/>
      <c r="M1"/>
      <c r="N1"/>
      <c r="O1"/>
      <c r="P1"/>
      <c r="Q1"/>
      <c r="R1"/>
      <c r="S1"/>
      <c r="T1"/>
      <c r="U1"/>
      <c r="V1"/>
      <c r="W1"/>
      <c r="X1"/>
      <c r="Y1"/>
      <c r="Z1"/>
      <c r="AA1"/>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row>
    <row r="2" spans="1:112" s="12" customFormat="1" ht="19.5" customHeight="1" thickBot="1" x14ac:dyDescent="0.3">
      <c r="A2" s="10"/>
      <c r="B2" s="109"/>
      <c r="C2" s="109"/>
      <c r="D2"/>
      <c r="E2"/>
      <c r="F2"/>
      <c r="G2"/>
      <c r="H2"/>
      <c r="I2"/>
      <c r="J2"/>
      <c r="K2"/>
      <c r="L2" s="109"/>
      <c r="M2" s="109"/>
      <c r="N2" s="109"/>
      <c r="O2" s="109"/>
      <c r="P2" s="109"/>
      <c r="Q2" s="109"/>
      <c r="R2" s="109"/>
      <c r="S2" s="109"/>
      <c r="T2" s="109"/>
      <c r="U2" s="109"/>
      <c r="V2" s="109"/>
      <c r="W2" s="109"/>
      <c r="X2" s="109"/>
      <c r="Y2" s="109"/>
      <c r="Z2" s="109"/>
      <c r="AA2" s="109"/>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row>
    <row r="3" spans="1:112" s="2" customFormat="1" ht="43.5" customHeight="1" thickBot="1" x14ac:dyDescent="0.4">
      <c r="A3" s="32" t="s">
        <v>95</v>
      </c>
      <c r="B3" s="185">
        <f>Fournisseurs!B3</f>
        <v>0</v>
      </c>
      <c r="C3" s="187"/>
      <c r="D3"/>
      <c r="E3"/>
      <c r="F3"/>
      <c r="G3"/>
      <c r="H3"/>
      <c r="I3"/>
      <c r="J3"/>
      <c r="K3"/>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row>
    <row r="4" spans="1:112" s="182" customFormat="1" ht="21.75" customHeight="1" thickBot="1" x14ac:dyDescent="0.3">
      <c r="A4" s="179"/>
      <c r="B4" s="178"/>
      <c r="C4" s="180"/>
      <c r="D4" s="181"/>
      <c r="E4" s="181"/>
      <c r="F4" s="181"/>
      <c r="G4" s="181"/>
      <c r="H4" s="181"/>
      <c r="I4" s="181"/>
      <c r="J4" s="181"/>
      <c r="K4" s="181"/>
      <c r="L4" s="180"/>
      <c r="M4" s="180"/>
      <c r="N4" s="180"/>
      <c r="O4" s="180"/>
      <c r="P4" s="180"/>
      <c r="Q4" s="180"/>
      <c r="R4" s="180"/>
      <c r="S4" s="180"/>
      <c r="T4" s="180"/>
      <c r="U4" s="180"/>
      <c r="V4" s="180"/>
      <c r="W4" s="180"/>
      <c r="X4" s="180"/>
      <c r="Y4" s="180"/>
      <c r="Z4" s="180"/>
      <c r="AA4" s="180"/>
      <c r="AB4" s="180"/>
      <c r="AC4" s="180"/>
      <c r="AD4" s="180"/>
      <c r="AE4" s="180"/>
      <c r="AF4" s="180"/>
      <c r="AG4" s="180"/>
      <c r="AH4" s="180"/>
      <c r="AI4" s="180"/>
      <c r="AJ4" s="180"/>
      <c r="AK4" s="180"/>
      <c r="AL4" s="180"/>
      <c r="AM4" s="180"/>
      <c r="AN4" s="180"/>
      <c r="AO4" s="180"/>
      <c r="AP4" s="180"/>
      <c r="AQ4" s="180"/>
      <c r="AR4" s="180"/>
      <c r="AS4" s="180"/>
      <c r="AT4" s="180"/>
    </row>
    <row r="5" spans="1:112" ht="77.25" thickBot="1" x14ac:dyDescent="0.3">
      <c r="A5" s="153" t="s">
        <v>6</v>
      </c>
      <c r="B5" s="153" t="s">
        <v>128</v>
      </c>
      <c r="C5" s="153" t="s">
        <v>125</v>
      </c>
    </row>
    <row r="6" spans="1:112" ht="48.75" customHeight="1" thickBot="1" x14ac:dyDescent="0.3">
      <c r="A6" s="154">
        <f>'Engagement Fournisseur'!A12</f>
        <v>0</v>
      </c>
      <c r="B6" s="154"/>
      <c r="C6" s="154"/>
    </row>
    <row r="7" spans="1:112" ht="48.75" customHeight="1" thickBot="1" x14ac:dyDescent="0.3">
      <c r="A7" s="154">
        <f>'Engagement Fournisseur'!A13</f>
        <v>0</v>
      </c>
      <c r="B7" s="154"/>
      <c r="C7" s="154"/>
    </row>
    <row r="8" spans="1:112" ht="48.75" customHeight="1" thickBot="1" x14ac:dyDescent="0.3">
      <c r="A8" s="154">
        <f>'Engagement Fournisseur'!A14</f>
        <v>0</v>
      </c>
      <c r="B8" s="154"/>
      <c r="C8" s="154"/>
    </row>
    <row r="9" spans="1:112" ht="48.75" customHeight="1" thickBot="1" x14ac:dyDescent="0.3">
      <c r="A9" s="154">
        <f>'Engagement Fournisseur'!A15</f>
        <v>0</v>
      </c>
      <c r="B9" s="154"/>
      <c r="C9" s="154"/>
    </row>
    <row r="10" spans="1:112" ht="48.75" customHeight="1" thickBot="1" x14ac:dyDescent="0.3">
      <c r="A10" s="154">
        <f>'Engagement Fournisseur'!A16</f>
        <v>0</v>
      </c>
      <c r="B10" s="154"/>
      <c r="C10" s="154"/>
    </row>
    <row r="11" spans="1:112" ht="48.75" customHeight="1" thickBot="1" x14ac:dyDescent="0.3">
      <c r="A11" s="154">
        <f>'Engagement Fournisseur'!A17</f>
        <v>0</v>
      </c>
      <c r="B11" s="154"/>
      <c r="C11" s="154"/>
    </row>
    <row r="12" spans="1:112" ht="48.75" customHeight="1" thickBot="1" x14ac:dyDescent="0.3">
      <c r="A12" s="154">
        <f>'Engagement Fournisseur'!A18</f>
        <v>0</v>
      </c>
      <c r="B12" s="154"/>
      <c r="C12" s="154"/>
    </row>
    <row r="13" spans="1:112" ht="48.75" customHeight="1" thickBot="1" x14ac:dyDescent="0.3">
      <c r="A13" s="154">
        <f>'Engagement Fournisseur'!A19</f>
        <v>0</v>
      </c>
      <c r="B13" s="154"/>
      <c r="C13" s="154"/>
    </row>
    <row r="14" spans="1:112" ht="48.75" customHeight="1" thickBot="1" x14ac:dyDescent="0.3">
      <c r="A14" s="154">
        <f>'Engagement Fournisseur'!A20</f>
        <v>0</v>
      </c>
      <c r="B14" s="154"/>
      <c r="C14" s="154"/>
    </row>
    <row r="15" spans="1:112" ht="48.75" customHeight="1" thickBot="1" x14ac:dyDescent="0.3">
      <c r="A15" s="155">
        <f>'Engagement Fournisseur'!A21</f>
        <v>0</v>
      </c>
      <c r="B15" s="155"/>
      <c r="C15" s="155"/>
    </row>
    <row r="16" spans="1:112" ht="48.75" customHeight="1" thickBot="1" x14ac:dyDescent="0.3">
      <c r="A16" s="155">
        <f>'Engagement Fournisseur'!A22</f>
        <v>0</v>
      </c>
      <c r="B16" s="155"/>
      <c r="C16" s="155"/>
    </row>
    <row r="17" spans="1:3" ht="48.75" customHeight="1" x14ac:dyDescent="0.25">
      <c r="A17" s="155">
        <f>'Engagement Fournisseur'!A23</f>
        <v>0</v>
      </c>
      <c r="B17" s="155"/>
      <c r="C17" s="155"/>
    </row>
  </sheetData>
  <mergeCells count="1">
    <mergeCell ref="A1:C1"/>
  </mergeCells>
  <pageMargins left="0.70866141732283472" right="0.70866141732283472" top="0.74803149606299213" bottom="0.74803149606299213" header="0.31496062992125984" footer="0.31496062992125984"/>
  <pageSetup paperSize="9" scale="65" orientation="landscape" r:id="rId1"/>
  <headerFooter>
    <oddFooter>&amp;CAAP FEDER ENR chaufferies biomasse Ile-de-France - édition 2017-2018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DH297"/>
  <sheetViews>
    <sheetView zoomScale="70" zoomScaleNormal="70" workbookViewId="0">
      <selection activeCell="P13" sqref="P13"/>
    </sheetView>
  </sheetViews>
  <sheetFormatPr baseColWidth="10" defaultRowHeight="13.5" x14ac:dyDescent="0.25"/>
  <cols>
    <col min="1" max="1" width="97.28515625" style="12" customWidth="1"/>
    <col min="2" max="2" width="125.5703125" style="12" customWidth="1"/>
    <col min="3" max="3" width="21" style="10" customWidth="1"/>
    <col min="4" max="174" width="11.42578125" style="12"/>
    <col min="175" max="175" width="4.140625" style="12" customWidth="1"/>
    <col min="176" max="176" width="15.140625" style="12" customWidth="1"/>
    <col min="177" max="177" width="14.85546875" style="12" customWidth="1"/>
    <col min="178" max="178" width="25.5703125" style="12" customWidth="1"/>
    <col min="179" max="179" width="11.42578125" style="12" customWidth="1"/>
    <col min="180" max="180" width="20.28515625" style="12" customWidth="1"/>
    <col min="181" max="181" width="18.85546875" style="12" customWidth="1"/>
    <col min="182" max="182" width="19.140625" style="12" customWidth="1"/>
    <col min="183" max="187" width="11.42578125" style="12" customWidth="1"/>
    <col min="188" max="188" width="19.7109375" style="12" customWidth="1"/>
    <col min="189" max="189" width="11.42578125" style="12" customWidth="1"/>
    <col min="190" max="190" width="20.140625" style="12" customWidth="1"/>
    <col min="191" max="191" width="11.42578125" style="12" customWidth="1"/>
    <col min="192" max="192" width="20.85546875" style="12" customWidth="1"/>
    <col min="193" max="193" width="11.42578125" style="12" customWidth="1"/>
    <col min="194" max="194" width="18" style="12" customWidth="1"/>
    <col min="195" max="195" width="11.42578125" style="12" customWidth="1"/>
    <col min="196" max="196" width="22.5703125" style="12" customWidth="1"/>
    <col min="197" max="202" width="11.42578125" style="12" customWidth="1"/>
    <col min="203" max="430" width="11.42578125" style="12"/>
    <col min="431" max="431" width="4.140625" style="12" customWidth="1"/>
    <col min="432" max="432" width="15.140625" style="12" customWidth="1"/>
    <col min="433" max="433" width="14.85546875" style="12" customWidth="1"/>
    <col min="434" max="434" width="25.5703125" style="12" customWidth="1"/>
    <col min="435" max="435" width="11.42578125" style="12" customWidth="1"/>
    <col min="436" max="436" width="20.28515625" style="12" customWidth="1"/>
    <col min="437" max="437" width="18.85546875" style="12" customWidth="1"/>
    <col min="438" max="438" width="19.140625" style="12" customWidth="1"/>
    <col min="439" max="443" width="11.42578125" style="12" customWidth="1"/>
    <col min="444" max="444" width="19.7109375" style="12" customWidth="1"/>
    <col min="445" max="445" width="11.42578125" style="12" customWidth="1"/>
    <col min="446" max="446" width="20.140625" style="12" customWidth="1"/>
    <col min="447" max="447" width="11.42578125" style="12" customWidth="1"/>
    <col min="448" max="448" width="20.85546875" style="12" customWidth="1"/>
    <col min="449" max="449" width="11.42578125" style="12" customWidth="1"/>
    <col min="450" max="450" width="18" style="12" customWidth="1"/>
    <col min="451" max="451" width="11.42578125" style="12" customWidth="1"/>
    <col min="452" max="452" width="22.5703125" style="12" customWidth="1"/>
    <col min="453" max="458" width="11.42578125" style="12" customWidth="1"/>
    <col min="459" max="686" width="11.42578125" style="12"/>
    <col min="687" max="687" width="4.140625" style="12" customWidth="1"/>
    <col min="688" max="688" width="15.140625" style="12" customWidth="1"/>
    <col min="689" max="689" width="14.85546875" style="12" customWidth="1"/>
    <col min="690" max="690" width="25.5703125" style="12" customWidth="1"/>
    <col min="691" max="691" width="11.42578125" style="12" customWidth="1"/>
    <col min="692" max="692" width="20.28515625" style="12" customWidth="1"/>
    <col min="693" max="693" width="18.85546875" style="12" customWidth="1"/>
    <col min="694" max="694" width="19.140625" style="12" customWidth="1"/>
    <col min="695" max="699" width="11.42578125" style="12" customWidth="1"/>
    <col min="700" max="700" width="19.7109375" style="12" customWidth="1"/>
    <col min="701" max="701" width="11.42578125" style="12" customWidth="1"/>
    <col min="702" max="702" width="20.140625" style="12" customWidth="1"/>
    <col min="703" max="703" width="11.42578125" style="12" customWidth="1"/>
    <col min="704" max="704" width="20.85546875" style="12" customWidth="1"/>
    <col min="705" max="705" width="11.42578125" style="12" customWidth="1"/>
    <col min="706" max="706" width="18" style="12" customWidth="1"/>
    <col min="707" max="707" width="11.42578125" style="12" customWidth="1"/>
    <col min="708" max="708" width="22.5703125" style="12" customWidth="1"/>
    <col min="709" max="714" width="11.42578125" style="12" customWidth="1"/>
    <col min="715" max="942" width="11.42578125" style="12"/>
    <col min="943" max="943" width="4.140625" style="12" customWidth="1"/>
    <col min="944" max="944" width="15.140625" style="12" customWidth="1"/>
    <col min="945" max="945" width="14.85546875" style="12" customWidth="1"/>
    <col min="946" max="946" width="25.5703125" style="12" customWidth="1"/>
    <col min="947" max="947" width="11.42578125" style="12" customWidth="1"/>
    <col min="948" max="948" width="20.28515625" style="12" customWidth="1"/>
    <col min="949" max="949" width="18.85546875" style="12" customWidth="1"/>
    <col min="950" max="950" width="19.140625" style="12" customWidth="1"/>
    <col min="951" max="955" width="11.42578125" style="12" customWidth="1"/>
    <col min="956" max="956" width="19.7109375" style="12" customWidth="1"/>
    <col min="957" max="957" width="11.42578125" style="12" customWidth="1"/>
    <col min="958" max="958" width="20.140625" style="12" customWidth="1"/>
    <col min="959" max="959" width="11.42578125" style="12" customWidth="1"/>
    <col min="960" max="960" width="20.85546875" style="12" customWidth="1"/>
    <col min="961" max="961" width="11.42578125" style="12" customWidth="1"/>
    <col min="962" max="962" width="18" style="12" customWidth="1"/>
    <col min="963" max="963" width="11.42578125" style="12" customWidth="1"/>
    <col min="964" max="964" width="22.5703125" style="12" customWidth="1"/>
    <col min="965" max="970" width="11.42578125" style="12" customWidth="1"/>
    <col min="971" max="1198" width="11.42578125" style="12"/>
    <col min="1199" max="1199" width="4.140625" style="12" customWidth="1"/>
    <col min="1200" max="1200" width="15.140625" style="12" customWidth="1"/>
    <col min="1201" max="1201" width="14.85546875" style="12" customWidth="1"/>
    <col min="1202" max="1202" width="25.5703125" style="12" customWidth="1"/>
    <col min="1203" max="1203" width="11.42578125" style="12" customWidth="1"/>
    <col min="1204" max="1204" width="20.28515625" style="12" customWidth="1"/>
    <col min="1205" max="1205" width="18.85546875" style="12" customWidth="1"/>
    <col min="1206" max="1206" width="19.140625" style="12" customWidth="1"/>
    <col min="1207" max="1211" width="11.42578125" style="12" customWidth="1"/>
    <col min="1212" max="1212" width="19.7109375" style="12" customWidth="1"/>
    <col min="1213" max="1213" width="11.42578125" style="12" customWidth="1"/>
    <col min="1214" max="1214" width="20.140625" style="12" customWidth="1"/>
    <col min="1215" max="1215" width="11.42578125" style="12" customWidth="1"/>
    <col min="1216" max="1216" width="20.85546875" style="12" customWidth="1"/>
    <col min="1217" max="1217" width="11.42578125" style="12" customWidth="1"/>
    <col min="1218" max="1218" width="18" style="12" customWidth="1"/>
    <col min="1219" max="1219" width="11.42578125" style="12" customWidth="1"/>
    <col min="1220" max="1220" width="22.5703125" style="12" customWidth="1"/>
    <col min="1221" max="1226" width="11.42578125" style="12" customWidth="1"/>
    <col min="1227" max="1454" width="11.42578125" style="12"/>
    <col min="1455" max="1455" width="4.140625" style="12" customWidth="1"/>
    <col min="1456" max="1456" width="15.140625" style="12" customWidth="1"/>
    <col min="1457" max="1457" width="14.85546875" style="12" customWidth="1"/>
    <col min="1458" max="1458" width="25.5703125" style="12" customWidth="1"/>
    <col min="1459" max="1459" width="11.42578125" style="12" customWidth="1"/>
    <col min="1460" max="1460" width="20.28515625" style="12" customWidth="1"/>
    <col min="1461" max="1461" width="18.85546875" style="12" customWidth="1"/>
    <col min="1462" max="1462" width="19.140625" style="12" customWidth="1"/>
    <col min="1463" max="1467" width="11.42578125" style="12" customWidth="1"/>
    <col min="1468" max="1468" width="19.7109375" style="12" customWidth="1"/>
    <col min="1469" max="1469" width="11.42578125" style="12" customWidth="1"/>
    <col min="1470" max="1470" width="20.140625" style="12" customWidth="1"/>
    <col min="1471" max="1471" width="11.42578125" style="12" customWidth="1"/>
    <col min="1472" max="1472" width="20.85546875" style="12" customWidth="1"/>
    <col min="1473" max="1473" width="11.42578125" style="12" customWidth="1"/>
    <col min="1474" max="1474" width="18" style="12" customWidth="1"/>
    <col min="1475" max="1475" width="11.42578125" style="12" customWidth="1"/>
    <col min="1476" max="1476" width="22.5703125" style="12" customWidth="1"/>
    <col min="1477" max="1482" width="11.42578125" style="12" customWidth="1"/>
    <col min="1483" max="1710" width="11.42578125" style="12"/>
    <col min="1711" max="1711" width="4.140625" style="12" customWidth="1"/>
    <col min="1712" max="1712" width="15.140625" style="12" customWidth="1"/>
    <col min="1713" max="1713" width="14.85546875" style="12" customWidth="1"/>
    <col min="1714" max="1714" width="25.5703125" style="12" customWidth="1"/>
    <col min="1715" max="1715" width="11.42578125" style="12" customWidth="1"/>
    <col min="1716" max="1716" width="20.28515625" style="12" customWidth="1"/>
    <col min="1717" max="1717" width="18.85546875" style="12" customWidth="1"/>
    <col min="1718" max="1718" width="19.140625" style="12" customWidth="1"/>
    <col min="1719" max="1723" width="11.42578125" style="12" customWidth="1"/>
    <col min="1724" max="1724" width="19.7109375" style="12" customWidth="1"/>
    <col min="1725" max="1725" width="11.42578125" style="12" customWidth="1"/>
    <col min="1726" max="1726" width="20.140625" style="12" customWidth="1"/>
    <col min="1727" max="1727" width="11.42578125" style="12" customWidth="1"/>
    <col min="1728" max="1728" width="20.85546875" style="12" customWidth="1"/>
    <col min="1729" max="1729" width="11.42578125" style="12" customWidth="1"/>
    <col min="1730" max="1730" width="18" style="12" customWidth="1"/>
    <col min="1731" max="1731" width="11.42578125" style="12" customWidth="1"/>
    <col min="1732" max="1732" width="22.5703125" style="12" customWidth="1"/>
    <col min="1733" max="1738" width="11.42578125" style="12" customWidth="1"/>
    <col min="1739" max="1966" width="11.42578125" style="12"/>
    <col min="1967" max="1967" width="4.140625" style="12" customWidth="1"/>
    <col min="1968" max="1968" width="15.140625" style="12" customWidth="1"/>
    <col min="1969" max="1969" width="14.85546875" style="12" customWidth="1"/>
    <col min="1970" max="1970" width="25.5703125" style="12" customWidth="1"/>
    <col min="1971" max="1971" width="11.42578125" style="12" customWidth="1"/>
    <col min="1972" max="1972" width="20.28515625" style="12" customWidth="1"/>
    <col min="1973" max="1973" width="18.85546875" style="12" customWidth="1"/>
    <col min="1974" max="1974" width="19.140625" style="12" customWidth="1"/>
    <col min="1975" max="1979" width="11.42578125" style="12" customWidth="1"/>
    <col min="1980" max="1980" width="19.7109375" style="12" customWidth="1"/>
    <col min="1981" max="1981" width="11.42578125" style="12" customWidth="1"/>
    <col min="1982" max="1982" width="20.140625" style="12" customWidth="1"/>
    <col min="1983" max="1983" width="11.42578125" style="12" customWidth="1"/>
    <col min="1984" max="1984" width="20.85546875" style="12" customWidth="1"/>
    <col min="1985" max="1985" width="11.42578125" style="12" customWidth="1"/>
    <col min="1986" max="1986" width="18" style="12" customWidth="1"/>
    <col min="1987" max="1987" width="11.42578125" style="12" customWidth="1"/>
    <col min="1988" max="1988" width="22.5703125" style="12" customWidth="1"/>
    <col min="1989" max="1994" width="11.42578125" style="12" customWidth="1"/>
    <col min="1995" max="2222" width="11.42578125" style="12"/>
    <col min="2223" max="2223" width="4.140625" style="12" customWidth="1"/>
    <col min="2224" max="2224" width="15.140625" style="12" customWidth="1"/>
    <col min="2225" max="2225" width="14.85546875" style="12" customWidth="1"/>
    <col min="2226" max="2226" width="25.5703125" style="12" customWidth="1"/>
    <col min="2227" max="2227" width="11.42578125" style="12" customWidth="1"/>
    <col min="2228" max="2228" width="20.28515625" style="12" customWidth="1"/>
    <col min="2229" max="2229" width="18.85546875" style="12" customWidth="1"/>
    <col min="2230" max="2230" width="19.140625" style="12" customWidth="1"/>
    <col min="2231" max="2235" width="11.42578125" style="12" customWidth="1"/>
    <col min="2236" max="2236" width="19.7109375" style="12" customWidth="1"/>
    <col min="2237" max="2237" width="11.42578125" style="12" customWidth="1"/>
    <col min="2238" max="2238" width="20.140625" style="12" customWidth="1"/>
    <col min="2239" max="2239" width="11.42578125" style="12" customWidth="1"/>
    <col min="2240" max="2240" width="20.85546875" style="12" customWidth="1"/>
    <col min="2241" max="2241" width="11.42578125" style="12" customWidth="1"/>
    <col min="2242" max="2242" width="18" style="12" customWidth="1"/>
    <col min="2243" max="2243" width="11.42578125" style="12" customWidth="1"/>
    <col min="2244" max="2244" width="22.5703125" style="12" customWidth="1"/>
    <col min="2245" max="2250" width="11.42578125" style="12" customWidth="1"/>
    <col min="2251" max="2478" width="11.42578125" style="12"/>
    <col min="2479" max="2479" width="4.140625" style="12" customWidth="1"/>
    <col min="2480" max="2480" width="15.140625" style="12" customWidth="1"/>
    <col min="2481" max="2481" width="14.85546875" style="12" customWidth="1"/>
    <col min="2482" max="2482" width="25.5703125" style="12" customWidth="1"/>
    <col min="2483" max="2483" width="11.42578125" style="12" customWidth="1"/>
    <col min="2484" max="2484" width="20.28515625" style="12" customWidth="1"/>
    <col min="2485" max="2485" width="18.85546875" style="12" customWidth="1"/>
    <col min="2486" max="2486" width="19.140625" style="12" customWidth="1"/>
    <col min="2487" max="2491" width="11.42578125" style="12" customWidth="1"/>
    <col min="2492" max="2492" width="19.7109375" style="12" customWidth="1"/>
    <col min="2493" max="2493" width="11.42578125" style="12" customWidth="1"/>
    <col min="2494" max="2494" width="20.140625" style="12" customWidth="1"/>
    <col min="2495" max="2495" width="11.42578125" style="12" customWidth="1"/>
    <col min="2496" max="2496" width="20.85546875" style="12" customWidth="1"/>
    <col min="2497" max="2497" width="11.42578125" style="12" customWidth="1"/>
    <col min="2498" max="2498" width="18" style="12" customWidth="1"/>
    <col min="2499" max="2499" width="11.42578125" style="12" customWidth="1"/>
    <col min="2500" max="2500" width="22.5703125" style="12" customWidth="1"/>
    <col min="2501" max="2506" width="11.42578125" style="12" customWidth="1"/>
    <col min="2507" max="2734" width="11.42578125" style="12"/>
    <col min="2735" max="2735" width="4.140625" style="12" customWidth="1"/>
    <col min="2736" max="2736" width="15.140625" style="12" customWidth="1"/>
    <col min="2737" max="2737" width="14.85546875" style="12" customWidth="1"/>
    <col min="2738" max="2738" width="25.5703125" style="12" customWidth="1"/>
    <col min="2739" max="2739" width="11.42578125" style="12" customWidth="1"/>
    <col min="2740" max="2740" width="20.28515625" style="12" customWidth="1"/>
    <col min="2741" max="2741" width="18.85546875" style="12" customWidth="1"/>
    <col min="2742" max="2742" width="19.140625" style="12" customWidth="1"/>
    <col min="2743" max="2747" width="11.42578125" style="12" customWidth="1"/>
    <col min="2748" max="2748" width="19.7109375" style="12" customWidth="1"/>
    <col min="2749" max="2749" width="11.42578125" style="12" customWidth="1"/>
    <col min="2750" max="2750" width="20.140625" style="12" customWidth="1"/>
    <col min="2751" max="2751" width="11.42578125" style="12" customWidth="1"/>
    <col min="2752" max="2752" width="20.85546875" style="12" customWidth="1"/>
    <col min="2753" max="2753" width="11.42578125" style="12" customWidth="1"/>
    <col min="2754" max="2754" width="18" style="12" customWidth="1"/>
    <col min="2755" max="2755" width="11.42578125" style="12" customWidth="1"/>
    <col min="2756" max="2756" width="22.5703125" style="12" customWidth="1"/>
    <col min="2757" max="2762" width="11.42578125" style="12" customWidth="1"/>
    <col min="2763" max="2990" width="11.42578125" style="12"/>
    <col min="2991" max="2991" width="4.140625" style="12" customWidth="1"/>
    <col min="2992" max="2992" width="15.140625" style="12" customWidth="1"/>
    <col min="2993" max="2993" width="14.85546875" style="12" customWidth="1"/>
    <col min="2994" max="2994" width="25.5703125" style="12" customWidth="1"/>
    <col min="2995" max="2995" width="11.42578125" style="12" customWidth="1"/>
    <col min="2996" max="2996" width="20.28515625" style="12" customWidth="1"/>
    <col min="2997" max="2997" width="18.85546875" style="12" customWidth="1"/>
    <col min="2998" max="2998" width="19.140625" style="12" customWidth="1"/>
    <col min="2999" max="3003" width="11.42578125" style="12" customWidth="1"/>
    <col min="3004" max="3004" width="19.7109375" style="12" customWidth="1"/>
    <col min="3005" max="3005" width="11.42578125" style="12" customWidth="1"/>
    <col min="3006" max="3006" width="20.140625" style="12" customWidth="1"/>
    <col min="3007" max="3007" width="11.42578125" style="12" customWidth="1"/>
    <col min="3008" max="3008" width="20.85546875" style="12" customWidth="1"/>
    <col min="3009" max="3009" width="11.42578125" style="12" customWidth="1"/>
    <col min="3010" max="3010" width="18" style="12" customWidth="1"/>
    <col min="3011" max="3011" width="11.42578125" style="12" customWidth="1"/>
    <col min="3012" max="3012" width="22.5703125" style="12" customWidth="1"/>
    <col min="3013" max="3018" width="11.42578125" style="12" customWidth="1"/>
    <col min="3019" max="3246" width="11.42578125" style="12"/>
    <col min="3247" max="3247" width="4.140625" style="12" customWidth="1"/>
    <col min="3248" max="3248" width="15.140625" style="12" customWidth="1"/>
    <col min="3249" max="3249" width="14.85546875" style="12" customWidth="1"/>
    <col min="3250" max="3250" width="25.5703125" style="12" customWidth="1"/>
    <col min="3251" max="3251" width="11.42578125" style="12" customWidth="1"/>
    <col min="3252" max="3252" width="20.28515625" style="12" customWidth="1"/>
    <col min="3253" max="3253" width="18.85546875" style="12" customWidth="1"/>
    <col min="3254" max="3254" width="19.140625" style="12" customWidth="1"/>
    <col min="3255" max="3259" width="11.42578125" style="12" customWidth="1"/>
    <col min="3260" max="3260" width="19.7109375" style="12" customWidth="1"/>
    <col min="3261" max="3261" width="11.42578125" style="12" customWidth="1"/>
    <col min="3262" max="3262" width="20.140625" style="12" customWidth="1"/>
    <col min="3263" max="3263" width="11.42578125" style="12" customWidth="1"/>
    <col min="3264" max="3264" width="20.85546875" style="12" customWidth="1"/>
    <col min="3265" max="3265" width="11.42578125" style="12" customWidth="1"/>
    <col min="3266" max="3266" width="18" style="12" customWidth="1"/>
    <col min="3267" max="3267" width="11.42578125" style="12" customWidth="1"/>
    <col min="3268" max="3268" width="22.5703125" style="12" customWidth="1"/>
    <col min="3269" max="3274" width="11.42578125" style="12" customWidth="1"/>
    <col min="3275" max="3502" width="11.42578125" style="12"/>
    <col min="3503" max="3503" width="4.140625" style="12" customWidth="1"/>
    <col min="3504" max="3504" width="15.140625" style="12" customWidth="1"/>
    <col min="3505" max="3505" width="14.85546875" style="12" customWidth="1"/>
    <col min="3506" max="3506" width="25.5703125" style="12" customWidth="1"/>
    <col min="3507" max="3507" width="11.42578125" style="12" customWidth="1"/>
    <col min="3508" max="3508" width="20.28515625" style="12" customWidth="1"/>
    <col min="3509" max="3509" width="18.85546875" style="12" customWidth="1"/>
    <col min="3510" max="3510" width="19.140625" style="12" customWidth="1"/>
    <col min="3511" max="3515" width="11.42578125" style="12" customWidth="1"/>
    <col min="3516" max="3516" width="19.7109375" style="12" customWidth="1"/>
    <col min="3517" max="3517" width="11.42578125" style="12" customWidth="1"/>
    <col min="3518" max="3518" width="20.140625" style="12" customWidth="1"/>
    <col min="3519" max="3519" width="11.42578125" style="12" customWidth="1"/>
    <col min="3520" max="3520" width="20.85546875" style="12" customWidth="1"/>
    <col min="3521" max="3521" width="11.42578125" style="12" customWidth="1"/>
    <col min="3522" max="3522" width="18" style="12" customWidth="1"/>
    <col min="3523" max="3523" width="11.42578125" style="12" customWidth="1"/>
    <col min="3524" max="3524" width="22.5703125" style="12" customWidth="1"/>
    <col min="3525" max="3530" width="11.42578125" style="12" customWidth="1"/>
    <col min="3531" max="3758" width="11.42578125" style="12"/>
    <col min="3759" max="3759" width="4.140625" style="12" customWidth="1"/>
    <col min="3760" max="3760" width="15.140625" style="12" customWidth="1"/>
    <col min="3761" max="3761" width="14.85546875" style="12" customWidth="1"/>
    <col min="3762" max="3762" width="25.5703125" style="12" customWidth="1"/>
    <col min="3763" max="3763" width="11.42578125" style="12" customWidth="1"/>
    <col min="3764" max="3764" width="20.28515625" style="12" customWidth="1"/>
    <col min="3765" max="3765" width="18.85546875" style="12" customWidth="1"/>
    <col min="3766" max="3766" width="19.140625" style="12" customWidth="1"/>
    <col min="3767" max="3771" width="11.42578125" style="12" customWidth="1"/>
    <col min="3772" max="3772" width="19.7109375" style="12" customWidth="1"/>
    <col min="3773" max="3773" width="11.42578125" style="12" customWidth="1"/>
    <col min="3774" max="3774" width="20.140625" style="12" customWidth="1"/>
    <col min="3775" max="3775" width="11.42578125" style="12" customWidth="1"/>
    <col min="3776" max="3776" width="20.85546875" style="12" customWidth="1"/>
    <col min="3777" max="3777" width="11.42578125" style="12" customWidth="1"/>
    <col min="3778" max="3778" width="18" style="12" customWidth="1"/>
    <col min="3779" max="3779" width="11.42578125" style="12" customWidth="1"/>
    <col min="3780" max="3780" width="22.5703125" style="12" customWidth="1"/>
    <col min="3781" max="3786" width="11.42578125" style="12" customWidth="1"/>
    <col min="3787" max="4014" width="11.42578125" style="12"/>
    <col min="4015" max="4015" width="4.140625" style="12" customWidth="1"/>
    <col min="4016" max="4016" width="15.140625" style="12" customWidth="1"/>
    <col min="4017" max="4017" width="14.85546875" style="12" customWidth="1"/>
    <col min="4018" max="4018" width="25.5703125" style="12" customWidth="1"/>
    <col min="4019" max="4019" width="11.42578125" style="12" customWidth="1"/>
    <col min="4020" max="4020" width="20.28515625" style="12" customWidth="1"/>
    <col min="4021" max="4021" width="18.85546875" style="12" customWidth="1"/>
    <col min="4022" max="4022" width="19.140625" style="12" customWidth="1"/>
    <col min="4023" max="4027" width="11.42578125" style="12" customWidth="1"/>
    <col min="4028" max="4028" width="19.7109375" style="12" customWidth="1"/>
    <col min="4029" max="4029" width="11.42578125" style="12" customWidth="1"/>
    <col min="4030" max="4030" width="20.140625" style="12" customWidth="1"/>
    <col min="4031" max="4031" width="11.42578125" style="12" customWidth="1"/>
    <col min="4032" max="4032" width="20.85546875" style="12" customWidth="1"/>
    <col min="4033" max="4033" width="11.42578125" style="12" customWidth="1"/>
    <col min="4034" max="4034" width="18" style="12" customWidth="1"/>
    <col min="4035" max="4035" width="11.42578125" style="12" customWidth="1"/>
    <col min="4036" max="4036" width="22.5703125" style="12" customWidth="1"/>
    <col min="4037" max="4042" width="11.42578125" style="12" customWidth="1"/>
    <col min="4043" max="4270" width="11.42578125" style="12"/>
    <col min="4271" max="4271" width="4.140625" style="12" customWidth="1"/>
    <col min="4272" max="4272" width="15.140625" style="12" customWidth="1"/>
    <col min="4273" max="4273" width="14.85546875" style="12" customWidth="1"/>
    <col min="4274" max="4274" width="25.5703125" style="12" customWidth="1"/>
    <col min="4275" max="4275" width="11.42578125" style="12" customWidth="1"/>
    <col min="4276" max="4276" width="20.28515625" style="12" customWidth="1"/>
    <col min="4277" max="4277" width="18.85546875" style="12" customWidth="1"/>
    <col min="4278" max="4278" width="19.140625" style="12" customWidth="1"/>
    <col min="4279" max="4283" width="11.42578125" style="12" customWidth="1"/>
    <col min="4284" max="4284" width="19.7109375" style="12" customWidth="1"/>
    <col min="4285" max="4285" width="11.42578125" style="12" customWidth="1"/>
    <col min="4286" max="4286" width="20.140625" style="12" customWidth="1"/>
    <col min="4287" max="4287" width="11.42578125" style="12" customWidth="1"/>
    <col min="4288" max="4288" width="20.85546875" style="12" customWidth="1"/>
    <col min="4289" max="4289" width="11.42578125" style="12" customWidth="1"/>
    <col min="4290" max="4290" width="18" style="12" customWidth="1"/>
    <col min="4291" max="4291" width="11.42578125" style="12" customWidth="1"/>
    <col min="4292" max="4292" width="22.5703125" style="12" customWidth="1"/>
    <col min="4293" max="4298" width="11.42578125" style="12" customWidth="1"/>
    <col min="4299" max="4526" width="11.42578125" style="12"/>
    <col min="4527" max="4527" width="4.140625" style="12" customWidth="1"/>
    <col min="4528" max="4528" width="15.140625" style="12" customWidth="1"/>
    <col min="4529" max="4529" width="14.85546875" style="12" customWidth="1"/>
    <col min="4530" max="4530" width="25.5703125" style="12" customWidth="1"/>
    <col min="4531" max="4531" width="11.42578125" style="12" customWidth="1"/>
    <col min="4532" max="4532" width="20.28515625" style="12" customWidth="1"/>
    <col min="4533" max="4533" width="18.85546875" style="12" customWidth="1"/>
    <col min="4534" max="4534" width="19.140625" style="12" customWidth="1"/>
    <col min="4535" max="4539" width="11.42578125" style="12" customWidth="1"/>
    <col min="4540" max="4540" width="19.7109375" style="12" customWidth="1"/>
    <col min="4541" max="4541" width="11.42578125" style="12" customWidth="1"/>
    <col min="4542" max="4542" width="20.140625" style="12" customWidth="1"/>
    <col min="4543" max="4543" width="11.42578125" style="12" customWidth="1"/>
    <col min="4544" max="4544" width="20.85546875" style="12" customWidth="1"/>
    <col min="4545" max="4545" width="11.42578125" style="12" customWidth="1"/>
    <col min="4546" max="4546" width="18" style="12" customWidth="1"/>
    <col min="4547" max="4547" width="11.42578125" style="12" customWidth="1"/>
    <col min="4548" max="4548" width="22.5703125" style="12" customWidth="1"/>
    <col min="4549" max="4554" width="11.42578125" style="12" customWidth="1"/>
    <col min="4555" max="4782" width="11.42578125" style="12"/>
    <col min="4783" max="4783" width="4.140625" style="12" customWidth="1"/>
    <col min="4784" max="4784" width="15.140625" style="12" customWidth="1"/>
    <col min="4785" max="4785" width="14.85546875" style="12" customWidth="1"/>
    <col min="4786" max="4786" width="25.5703125" style="12" customWidth="1"/>
    <col min="4787" max="4787" width="11.42578125" style="12" customWidth="1"/>
    <col min="4788" max="4788" width="20.28515625" style="12" customWidth="1"/>
    <col min="4789" max="4789" width="18.85546875" style="12" customWidth="1"/>
    <col min="4790" max="4790" width="19.140625" style="12" customWidth="1"/>
    <col min="4791" max="4795" width="11.42578125" style="12" customWidth="1"/>
    <col min="4796" max="4796" width="19.7109375" style="12" customWidth="1"/>
    <col min="4797" max="4797" width="11.42578125" style="12" customWidth="1"/>
    <col min="4798" max="4798" width="20.140625" style="12" customWidth="1"/>
    <col min="4799" max="4799" width="11.42578125" style="12" customWidth="1"/>
    <col min="4800" max="4800" width="20.85546875" style="12" customWidth="1"/>
    <col min="4801" max="4801" width="11.42578125" style="12" customWidth="1"/>
    <col min="4802" max="4802" width="18" style="12" customWidth="1"/>
    <col min="4803" max="4803" width="11.42578125" style="12" customWidth="1"/>
    <col min="4804" max="4804" width="22.5703125" style="12" customWidth="1"/>
    <col min="4805" max="4810" width="11.42578125" style="12" customWidth="1"/>
    <col min="4811" max="5038" width="11.42578125" style="12"/>
    <col min="5039" max="5039" width="4.140625" style="12" customWidth="1"/>
    <col min="5040" max="5040" width="15.140625" style="12" customWidth="1"/>
    <col min="5041" max="5041" width="14.85546875" style="12" customWidth="1"/>
    <col min="5042" max="5042" width="25.5703125" style="12" customWidth="1"/>
    <col min="5043" max="5043" width="11.42578125" style="12" customWidth="1"/>
    <col min="5044" max="5044" width="20.28515625" style="12" customWidth="1"/>
    <col min="5045" max="5045" width="18.85546875" style="12" customWidth="1"/>
    <col min="5046" max="5046" width="19.140625" style="12" customWidth="1"/>
    <col min="5047" max="5051" width="11.42578125" style="12" customWidth="1"/>
    <col min="5052" max="5052" width="19.7109375" style="12" customWidth="1"/>
    <col min="5053" max="5053" width="11.42578125" style="12" customWidth="1"/>
    <col min="5054" max="5054" width="20.140625" style="12" customWidth="1"/>
    <col min="5055" max="5055" width="11.42578125" style="12" customWidth="1"/>
    <col min="5056" max="5056" width="20.85546875" style="12" customWidth="1"/>
    <col min="5057" max="5057" width="11.42578125" style="12" customWidth="1"/>
    <col min="5058" max="5058" width="18" style="12" customWidth="1"/>
    <col min="5059" max="5059" width="11.42578125" style="12" customWidth="1"/>
    <col min="5060" max="5060" width="22.5703125" style="12" customWidth="1"/>
    <col min="5061" max="5066" width="11.42578125" style="12" customWidth="1"/>
    <col min="5067" max="5294" width="11.42578125" style="12"/>
    <col min="5295" max="5295" width="4.140625" style="12" customWidth="1"/>
    <col min="5296" max="5296" width="15.140625" style="12" customWidth="1"/>
    <col min="5297" max="5297" width="14.85546875" style="12" customWidth="1"/>
    <col min="5298" max="5298" width="25.5703125" style="12" customWidth="1"/>
    <col min="5299" max="5299" width="11.42578125" style="12" customWidth="1"/>
    <col min="5300" max="5300" width="20.28515625" style="12" customWidth="1"/>
    <col min="5301" max="5301" width="18.85546875" style="12" customWidth="1"/>
    <col min="5302" max="5302" width="19.140625" style="12" customWidth="1"/>
    <col min="5303" max="5307" width="11.42578125" style="12" customWidth="1"/>
    <col min="5308" max="5308" width="19.7109375" style="12" customWidth="1"/>
    <col min="5309" max="5309" width="11.42578125" style="12" customWidth="1"/>
    <col min="5310" max="5310" width="20.140625" style="12" customWidth="1"/>
    <col min="5311" max="5311" width="11.42578125" style="12" customWidth="1"/>
    <col min="5312" max="5312" width="20.85546875" style="12" customWidth="1"/>
    <col min="5313" max="5313" width="11.42578125" style="12" customWidth="1"/>
    <col min="5314" max="5314" width="18" style="12" customWidth="1"/>
    <col min="5315" max="5315" width="11.42578125" style="12" customWidth="1"/>
    <col min="5316" max="5316" width="22.5703125" style="12" customWidth="1"/>
    <col min="5317" max="5322" width="11.42578125" style="12" customWidth="1"/>
    <col min="5323" max="5550" width="11.42578125" style="12"/>
    <col min="5551" max="5551" width="4.140625" style="12" customWidth="1"/>
    <col min="5552" max="5552" width="15.140625" style="12" customWidth="1"/>
    <col min="5553" max="5553" width="14.85546875" style="12" customWidth="1"/>
    <col min="5554" max="5554" width="25.5703125" style="12" customWidth="1"/>
    <col min="5555" max="5555" width="11.42578125" style="12" customWidth="1"/>
    <col min="5556" max="5556" width="20.28515625" style="12" customWidth="1"/>
    <col min="5557" max="5557" width="18.85546875" style="12" customWidth="1"/>
    <col min="5558" max="5558" width="19.140625" style="12" customWidth="1"/>
    <col min="5559" max="5563" width="11.42578125" style="12" customWidth="1"/>
    <col min="5564" max="5564" width="19.7109375" style="12" customWidth="1"/>
    <col min="5565" max="5565" width="11.42578125" style="12" customWidth="1"/>
    <col min="5566" max="5566" width="20.140625" style="12" customWidth="1"/>
    <col min="5567" max="5567" width="11.42578125" style="12" customWidth="1"/>
    <col min="5568" max="5568" width="20.85546875" style="12" customWidth="1"/>
    <col min="5569" max="5569" width="11.42578125" style="12" customWidth="1"/>
    <col min="5570" max="5570" width="18" style="12" customWidth="1"/>
    <col min="5571" max="5571" width="11.42578125" style="12" customWidth="1"/>
    <col min="5572" max="5572" width="22.5703125" style="12" customWidth="1"/>
    <col min="5573" max="5578" width="11.42578125" style="12" customWidth="1"/>
    <col min="5579" max="5806" width="11.42578125" style="12"/>
    <col min="5807" max="5807" width="4.140625" style="12" customWidth="1"/>
    <col min="5808" max="5808" width="15.140625" style="12" customWidth="1"/>
    <col min="5809" max="5809" width="14.85546875" style="12" customWidth="1"/>
    <col min="5810" max="5810" width="25.5703125" style="12" customWidth="1"/>
    <col min="5811" max="5811" width="11.42578125" style="12" customWidth="1"/>
    <col min="5812" max="5812" width="20.28515625" style="12" customWidth="1"/>
    <col min="5813" max="5813" width="18.85546875" style="12" customWidth="1"/>
    <col min="5814" max="5814" width="19.140625" style="12" customWidth="1"/>
    <col min="5815" max="5819" width="11.42578125" style="12" customWidth="1"/>
    <col min="5820" max="5820" width="19.7109375" style="12" customWidth="1"/>
    <col min="5821" max="5821" width="11.42578125" style="12" customWidth="1"/>
    <col min="5822" max="5822" width="20.140625" style="12" customWidth="1"/>
    <col min="5823" max="5823" width="11.42578125" style="12" customWidth="1"/>
    <col min="5824" max="5824" width="20.85546875" style="12" customWidth="1"/>
    <col min="5825" max="5825" width="11.42578125" style="12" customWidth="1"/>
    <col min="5826" max="5826" width="18" style="12" customWidth="1"/>
    <col min="5827" max="5827" width="11.42578125" style="12" customWidth="1"/>
    <col min="5828" max="5828" width="22.5703125" style="12" customWidth="1"/>
    <col min="5829" max="5834" width="11.42578125" style="12" customWidth="1"/>
    <col min="5835" max="6062" width="11.42578125" style="12"/>
    <col min="6063" max="6063" width="4.140625" style="12" customWidth="1"/>
    <col min="6064" max="6064" width="15.140625" style="12" customWidth="1"/>
    <col min="6065" max="6065" width="14.85546875" style="12" customWidth="1"/>
    <col min="6066" max="6066" width="25.5703125" style="12" customWidth="1"/>
    <col min="6067" max="6067" width="11.42578125" style="12" customWidth="1"/>
    <col min="6068" max="6068" width="20.28515625" style="12" customWidth="1"/>
    <col min="6069" max="6069" width="18.85546875" style="12" customWidth="1"/>
    <col min="6070" max="6070" width="19.140625" style="12" customWidth="1"/>
    <col min="6071" max="6075" width="11.42578125" style="12" customWidth="1"/>
    <col min="6076" max="6076" width="19.7109375" style="12" customWidth="1"/>
    <col min="6077" max="6077" width="11.42578125" style="12" customWidth="1"/>
    <col min="6078" max="6078" width="20.140625" style="12" customWidth="1"/>
    <col min="6079" max="6079" width="11.42578125" style="12" customWidth="1"/>
    <col min="6080" max="6080" width="20.85546875" style="12" customWidth="1"/>
    <col min="6081" max="6081" width="11.42578125" style="12" customWidth="1"/>
    <col min="6082" max="6082" width="18" style="12" customWidth="1"/>
    <col min="6083" max="6083" width="11.42578125" style="12" customWidth="1"/>
    <col min="6084" max="6084" width="22.5703125" style="12" customWidth="1"/>
    <col min="6085" max="6090" width="11.42578125" style="12" customWidth="1"/>
    <col min="6091" max="6318" width="11.42578125" style="12"/>
    <col min="6319" max="6319" width="4.140625" style="12" customWidth="1"/>
    <col min="6320" max="6320" width="15.140625" style="12" customWidth="1"/>
    <col min="6321" max="6321" width="14.85546875" style="12" customWidth="1"/>
    <col min="6322" max="6322" width="25.5703125" style="12" customWidth="1"/>
    <col min="6323" max="6323" width="11.42578125" style="12" customWidth="1"/>
    <col min="6324" max="6324" width="20.28515625" style="12" customWidth="1"/>
    <col min="6325" max="6325" width="18.85546875" style="12" customWidth="1"/>
    <col min="6326" max="6326" width="19.140625" style="12" customWidth="1"/>
    <col min="6327" max="6331" width="11.42578125" style="12" customWidth="1"/>
    <col min="6332" max="6332" width="19.7109375" style="12" customWidth="1"/>
    <col min="6333" max="6333" width="11.42578125" style="12" customWidth="1"/>
    <col min="6334" max="6334" width="20.140625" style="12" customWidth="1"/>
    <col min="6335" max="6335" width="11.42578125" style="12" customWidth="1"/>
    <col min="6336" max="6336" width="20.85546875" style="12" customWidth="1"/>
    <col min="6337" max="6337" width="11.42578125" style="12" customWidth="1"/>
    <col min="6338" max="6338" width="18" style="12" customWidth="1"/>
    <col min="6339" max="6339" width="11.42578125" style="12" customWidth="1"/>
    <col min="6340" max="6340" width="22.5703125" style="12" customWidth="1"/>
    <col min="6341" max="6346" width="11.42578125" style="12" customWidth="1"/>
    <col min="6347" max="6574" width="11.42578125" style="12"/>
    <col min="6575" max="6575" width="4.140625" style="12" customWidth="1"/>
    <col min="6576" max="6576" width="15.140625" style="12" customWidth="1"/>
    <col min="6577" max="6577" width="14.85546875" style="12" customWidth="1"/>
    <col min="6578" max="6578" width="25.5703125" style="12" customWidth="1"/>
    <col min="6579" max="6579" width="11.42578125" style="12" customWidth="1"/>
    <col min="6580" max="6580" width="20.28515625" style="12" customWidth="1"/>
    <col min="6581" max="6581" width="18.85546875" style="12" customWidth="1"/>
    <col min="6582" max="6582" width="19.140625" style="12" customWidth="1"/>
    <col min="6583" max="6587" width="11.42578125" style="12" customWidth="1"/>
    <col min="6588" max="6588" width="19.7109375" style="12" customWidth="1"/>
    <col min="6589" max="6589" width="11.42578125" style="12" customWidth="1"/>
    <col min="6590" max="6590" width="20.140625" style="12" customWidth="1"/>
    <col min="6591" max="6591" width="11.42578125" style="12" customWidth="1"/>
    <col min="6592" max="6592" width="20.85546875" style="12" customWidth="1"/>
    <col min="6593" max="6593" width="11.42578125" style="12" customWidth="1"/>
    <col min="6594" max="6594" width="18" style="12" customWidth="1"/>
    <col min="6595" max="6595" width="11.42578125" style="12" customWidth="1"/>
    <col min="6596" max="6596" width="22.5703125" style="12" customWidth="1"/>
    <col min="6597" max="6602" width="11.42578125" style="12" customWidth="1"/>
    <col min="6603" max="6830" width="11.42578125" style="12"/>
    <col min="6831" max="6831" width="4.140625" style="12" customWidth="1"/>
    <col min="6832" max="6832" width="15.140625" style="12" customWidth="1"/>
    <col min="6833" max="6833" width="14.85546875" style="12" customWidth="1"/>
    <col min="6834" max="6834" width="25.5703125" style="12" customWidth="1"/>
    <col min="6835" max="6835" width="11.42578125" style="12" customWidth="1"/>
    <col min="6836" max="6836" width="20.28515625" style="12" customWidth="1"/>
    <col min="6837" max="6837" width="18.85546875" style="12" customWidth="1"/>
    <col min="6838" max="6838" width="19.140625" style="12" customWidth="1"/>
    <col min="6839" max="6843" width="11.42578125" style="12" customWidth="1"/>
    <col min="6844" max="6844" width="19.7109375" style="12" customWidth="1"/>
    <col min="6845" max="6845" width="11.42578125" style="12" customWidth="1"/>
    <col min="6846" max="6846" width="20.140625" style="12" customWidth="1"/>
    <col min="6847" max="6847" width="11.42578125" style="12" customWidth="1"/>
    <col min="6848" max="6848" width="20.85546875" style="12" customWidth="1"/>
    <col min="6849" max="6849" width="11.42578125" style="12" customWidth="1"/>
    <col min="6850" max="6850" width="18" style="12" customWidth="1"/>
    <col min="6851" max="6851" width="11.42578125" style="12" customWidth="1"/>
    <col min="6852" max="6852" width="22.5703125" style="12" customWidth="1"/>
    <col min="6853" max="6858" width="11.42578125" style="12" customWidth="1"/>
    <col min="6859" max="7086" width="11.42578125" style="12"/>
    <col min="7087" max="7087" width="4.140625" style="12" customWidth="1"/>
    <col min="7088" max="7088" width="15.140625" style="12" customWidth="1"/>
    <col min="7089" max="7089" width="14.85546875" style="12" customWidth="1"/>
    <col min="7090" max="7090" width="25.5703125" style="12" customWidth="1"/>
    <col min="7091" max="7091" width="11.42578125" style="12" customWidth="1"/>
    <col min="7092" max="7092" width="20.28515625" style="12" customWidth="1"/>
    <col min="7093" max="7093" width="18.85546875" style="12" customWidth="1"/>
    <col min="7094" max="7094" width="19.140625" style="12" customWidth="1"/>
    <col min="7095" max="7099" width="11.42578125" style="12" customWidth="1"/>
    <col min="7100" max="7100" width="19.7109375" style="12" customWidth="1"/>
    <col min="7101" max="7101" width="11.42578125" style="12" customWidth="1"/>
    <col min="7102" max="7102" width="20.140625" style="12" customWidth="1"/>
    <col min="7103" max="7103" width="11.42578125" style="12" customWidth="1"/>
    <col min="7104" max="7104" width="20.85546875" style="12" customWidth="1"/>
    <col min="7105" max="7105" width="11.42578125" style="12" customWidth="1"/>
    <col min="7106" max="7106" width="18" style="12" customWidth="1"/>
    <col min="7107" max="7107" width="11.42578125" style="12" customWidth="1"/>
    <col min="7108" max="7108" width="22.5703125" style="12" customWidth="1"/>
    <col min="7109" max="7114" width="11.42578125" style="12" customWidth="1"/>
    <col min="7115" max="7342" width="11.42578125" style="12"/>
    <col min="7343" max="7343" width="4.140625" style="12" customWidth="1"/>
    <col min="7344" max="7344" width="15.140625" style="12" customWidth="1"/>
    <col min="7345" max="7345" width="14.85546875" style="12" customWidth="1"/>
    <col min="7346" max="7346" width="25.5703125" style="12" customWidth="1"/>
    <col min="7347" max="7347" width="11.42578125" style="12" customWidth="1"/>
    <col min="7348" max="7348" width="20.28515625" style="12" customWidth="1"/>
    <col min="7349" max="7349" width="18.85546875" style="12" customWidth="1"/>
    <col min="7350" max="7350" width="19.140625" style="12" customWidth="1"/>
    <col min="7351" max="7355" width="11.42578125" style="12" customWidth="1"/>
    <col min="7356" max="7356" width="19.7109375" style="12" customWidth="1"/>
    <col min="7357" max="7357" width="11.42578125" style="12" customWidth="1"/>
    <col min="7358" max="7358" width="20.140625" style="12" customWidth="1"/>
    <col min="7359" max="7359" width="11.42578125" style="12" customWidth="1"/>
    <col min="7360" max="7360" width="20.85546875" style="12" customWidth="1"/>
    <col min="7361" max="7361" width="11.42578125" style="12" customWidth="1"/>
    <col min="7362" max="7362" width="18" style="12" customWidth="1"/>
    <col min="7363" max="7363" width="11.42578125" style="12" customWidth="1"/>
    <col min="7364" max="7364" width="22.5703125" style="12" customWidth="1"/>
    <col min="7365" max="7370" width="11.42578125" style="12" customWidth="1"/>
    <col min="7371" max="7598" width="11.42578125" style="12"/>
    <col min="7599" max="7599" width="4.140625" style="12" customWidth="1"/>
    <col min="7600" max="7600" width="15.140625" style="12" customWidth="1"/>
    <col min="7601" max="7601" width="14.85546875" style="12" customWidth="1"/>
    <col min="7602" max="7602" width="25.5703125" style="12" customWidth="1"/>
    <col min="7603" max="7603" width="11.42578125" style="12" customWidth="1"/>
    <col min="7604" max="7604" width="20.28515625" style="12" customWidth="1"/>
    <col min="7605" max="7605" width="18.85546875" style="12" customWidth="1"/>
    <col min="7606" max="7606" width="19.140625" style="12" customWidth="1"/>
    <col min="7607" max="7611" width="11.42578125" style="12" customWidth="1"/>
    <col min="7612" max="7612" width="19.7109375" style="12" customWidth="1"/>
    <col min="7613" max="7613" width="11.42578125" style="12" customWidth="1"/>
    <col min="7614" max="7614" width="20.140625" style="12" customWidth="1"/>
    <col min="7615" max="7615" width="11.42578125" style="12" customWidth="1"/>
    <col min="7616" max="7616" width="20.85546875" style="12" customWidth="1"/>
    <col min="7617" max="7617" width="11.42578125" style="12" customWidth="1"/>
    <col min="7618" max="7618" width="18" style="12" customWidth="1"/>
    <col min="7619" max="7619" width="11.42578125" style="12" customWidth="1"/>
    <col min="7620" max="7620" width="22.5703125" style="12" customWidth="1"/>
    <col min="7621" max="7626" width="11.42578125" style="12" customWidth="1"/>
    <col min="7627" max="7854" width="11.42578125" style="12"/>
    <col min="7855" max="7855" width="4.140625" style="12" customWidth="1"/>
    <col min="7856" max="7856" width="15.140625" style="12" customWidth="1"/>
    <col min="7857" max="7857" width="14.85546875" style="12" customWidth="1"/>
    <col min="7858" max="7858" width="25.5703125" style="12" customWidth="1"/>
    <col min="7859" max="7859" width="11.42578125" style="12" customWidth="1"/>
    <col min="7860" max="7860" width="20.28515625" style="12" customWidth="1"/>
    <col min="7861" max="7861" width="18.85546875" style="12" customWidth="1"/>
    <col min="7862" max="7862" width="19.140625" style="12" customWidth="1"/>
    <col min="7863" max="7867" width="11.42578125" style="12" customWidth="1"/>
    <col min="7868" max="7868" width="19.7109375" style="12" customWidth="1"/>
    <col min="7869" max="7869" width="11.42578125" style="12" customWidth="1"/>
    <col min="7870" max="7870" width="20.140625" style="12" customWidth="1"/>
    <col min="7871" max="7871" width="11.42578125" style="12" customWidth="1"/>
    <col min="7872" max="7872" width="20.85546875" style="12" customWidth="1"/>
    <col min="7873" max="7873" width="11.42578125" style="12" customWidth="1"/>
    <col min="7874" max="7874" width="18" style="12" customWidth="1"/>
    <col min="7875" max="7875" width="11.42578125" style="12" customWidth="1"/>
    <col min="7876" max="7876" width="22.5703125" style="12" customWidth="1"/>
    <col min="7877" max="7882" width="11.42578125" style="12" customWidth="1"/>
    <col min="7883" max="8110" width="11.42578125" style="12"/>
    <col min="8111" max="8111" width="4.140625" style="12" customWidth="1"/>
    <col min="8112" max="8112" width="15.140625" style="12" customWidth="1"/>
    <col min="8113" max="8113" width="14.85546875" style="12" customWidth="1"/>
    <col min="8114" max="8114" width="25.5703125" style="12" customWidth="1"/>
    <col min="8115" max="8115" width="11.42578125" style="12" customWidth="1"/>
    <col min="8116" max="8116" width="20.28515625" style="12" customWidth="1"/>
    <col min="8117" max="8117" width="18.85546875" style="12" customWidth="1"/>
    <col min="8118" max="8118" width="19.140625" style="12" customWidth="1"/>
    <col min="8119" max="8123" width="11.42578125" style="12" customWidth="1"/>
    <col min="8124" max="8124" width="19.7109375" style="12" customWidth="1"/>
    <col min="8125" max="8125" width="11.42578125" style="12" customWidth="1"/>
    <col min="8126" max="8126" width="20.140625" style="12" customWidth="1"/>
    <col min="8127" max="8127" width="11.42578125" style="12" customWidth="1"/>
    <col min="8128" max="8128" width="20.85546875" style="12" customWidth="1"/>
    <col min="8129" max="8129" width="11.42578125" style="12" customWidth="1"/>
    <col min="8130" max="8130" width="18" style="12" customWidth="1"/>
    <col min="8131" max="8131" width="11.42578125" style="12" customWidth="1"/>
    <col min="8132" max="8132" width="22.5703125" style="12" customWidth="1"/>
    <col min="8133" max="8138" width="11.42578125" style="12" customWidth="1"/>
    <col min="8139" max="8366" width="11.42578125" style="12"/>
    <col min="8367" max="8367" width="4.140625" style="12" customWidth="1"/>
    <col min="8368" max="8368" width="15.140625" style="12" customWidth="1"/>
    <col min="8369" max="8369" width="14.85546875" style="12" customWidth="1"/>
    <col min="8370" max="8370" width="25.5703125" style="12" customWidth="1"/>
    <col min="8371" max="8371" width="11.42578125" style="12" customWidth="1"/>
    <col min="8372" max="8372" width="20.28515625" style="12" customWidth="1"/>
    <col min="8373" max="8373" width="18.85546875" style="12" customWidth="1"/>
    <col min="8374" max="8374" width="19.140625" style="12" customWidth="1"/>
    <col min="8375" max="8379" width="11.42578125" style="12" customWidth="1"/>
    <col min="8380" max="8380" width="19.7109375" style="12" customWidth="1"/>
    <col min="8381" max="8381" width="11.42578125" style="12" customWidth="1"/>
    <col min="8382" max="8382" width="20.140625" style="12" customWidth="1"/>
    <col min="8383" max="8383" width="11.42578125" style="12" customWidth="1"/>
    <col min="8384" max="8384" width="20.85546875" style="12" customWidth="1"/>
    <col min="8385" max="8385" width="11.42578125" style="12" customWidth="1"/>
    <col min="8386" max="8386" width="18" style="12" customWidth="1"/>
    <col min="8387" max="8387" width="11.42578125" style="12" customWidth="1"/>
    <col min="8388" max="8388" width="22.5703125" style="12" customWidth="1"/>
    <col min="8389" max="8394" width="11.42578125" style="12" customWidth="1"/>
    <col min="8395" max="8622" width="11.42578125" style="12"/>
    <col min="8623" max="8623" width="4.140625" style="12" customWidth="1"/>
    <col min="8624" max="8624" width="15.140625" style="12" customWidth="1"/>
    <col min="8625" max="8625" width="14.85546875" style="12" customWidth="1"/>
    <col min="8626" max="8626" width="25.5703125" style="12" customWidth="1"/>
    <col min="8627" max="8627" width="11.42578125" style="12" customWidth="1"/>
    <col min="8628" max="8628" width="20.28515625" style="12" customWidth="1"/>
    <col min="8629" max="8629" width="18.85546875" style="12" customWidth="1"/>
    <col min="8630" max="8630" width="19.140625" style="12" customWidth="1"/>
    <col min="8631" max="8635" width="11.42578125" style="12" customWidth="1"/>
    <col min="8636" max="8636" width="19.7109375" style="12" customWidth="1"/>
    <col min="8637" max="8637" width="11.42578125" style="12" customWidth="1"/>
    <col min="8638" max="8638" width="20.140625" style="12" customWidth="1"/>
    <col min="8639" max="8639" width="11.42578125" style="12" customWidth="1"/>
    <col min="8640" max="8640" width="20.85546875" style="12" customWidth="1"/>
    <col min="8641" max="8641" width="11.42578125" style="12" customWidth="1"/>
    <col min="8642" max="8642" width="18" style="12" customWidth="1"/>
    <col min="8643" max="8643" width="11.42578125" style="12" customWidth="1"/>
    <col min="8644" max="8644" width="22.5703125" style="12" customWidth="1"/>
    <col min="8645" max="8650" width="11.42578125" style="12" customWidth="1"/>
    <col min="8651" max="8878" width="11.42578125" style="12"/>
    <col min="8879" max="8879" width="4.140625" style="12" customWidth="1"/>
    <col min="8880" max="8880" width="15.140625" style="12" customWidth="1"/>
    <col min="8881" max="8881" width="14.85546875" style="12" customWidth="1"/>
    <col min="8882" max="8882" width="25.5703125" style="12" customWidth="1"/>
    <col min="8883" max="8883" width="11.42578125" style="12" customWidth="1"/>
    <col min="8884" max="8884" width="20.28515625" style="12" customWidth="1"/>
    <col min="8885" max="8885" width="18.85546875" style="12" customWidth="1"/>
    <col min="8886" max="8886" width="19.140625" style="12" customWidth="1"/>
    <col min="8887" max="8891" width="11.42578125" style="12" customWidth="1"/>
    <col min="8892" max="8892" width="19.7109375" style="12" customWidth="1"/>
    <col min="8893" max="8893" width="11.42578125" style="12" customWidth="1"/>
    <col min="8894" max="8894" width="20.140625" style="12" customWidth="1"/>
    <col min="8895" max="8895" width="11.42578125" style="12" customWidth="1"/>
    <col min="8896" max="8896" width="20.85546875" style="12" customWidth="1"/>
    <col min="8897" max="8897" width="11.42578125" style="12" customWidth="1"/>
    <col min="8898" max="8898" width="18" style="12" customWidth="1"/>
    <col min="8899" max="8899" width="11.42578125" style="12" customWidth="1"/>
    <col min="8900" max="8900" width="22.5703125" style="12" customWidth="1"/>
    <col min="8901" max="8906" width="11.42578125" style="12" customWidth="1"/>
    <col min="8907" max="9134" width="11.42578125" style="12"/>
    <col min="9135" max="9135" width="4.140625" style="12" customWidth="1"/>
    <col min="9136" max="9136" width="15.140625" style="12" customWidth="1"/>
    <col min="9137" max="9137" width="14.85546875" style="12" customWidth="1"/>
    <col min="9138" max="9138" width="25.5703125" style="12" customWidth="1"/>
    <col min="9139" max="9139" width="11.42578125" style="12" customWidth="1"/>
    <col min="9140" max="9140" width="20.28515625" style="12" customWidth="1"/>
    <col min="9141" max="9141" width="18.85546875" style="12" customWidth="1"/>
    <col min="9142" max="9142" width="19.140625" style="12" customWidth="1"/>
    <col min="9143" max="9147" width="11.42578125" style="12" customWidth="1"/>
    <col min="9148" max="9148" width="19.7109375" style="12" customWidth="1"/>
    <col min="9149" max="9149" width="11.42578125" style="12" customWidth="1"/>
    <col min="9150" max="9150" width="20.140625" style="12" customWidth="1"/>
    <col min="9151" max="9151" width="11.42578125" style="12" customWidth="1"/>
    <col min="9152" max="9152" width="20.85546875" style="12" customWidth="1"/>
    <col min="9153" max="9153" width="11.42578125" style="12" customWidth="1"/>
    <col min="9154" max="9154" width="18" style="12" customWidth="1"/>
    <col min="9155" max="9155" width="11.42578125" style="12" customWidth="1"/>
    <col min="9156" max="9156" width="22.5703125" style="12" customWidth="1"/>
    <col min="9157" max="9162" width="11.42578125" style="12" customWidth="1"/>
    <col min="9163" max="9390" width="11.42578125" style="12"/>
    <col min="9391" max="9391" width="4.140625" style="12" customWidth="1"/>
    <col min="9392" max="9392" width="15.140625" style="12" customWidth="1"/>
    <col min="9393" max="9393" width="14.85546875" style="12" customWidth="1"/>
    <col min="9394" max="9394" width="25.5703125" style="12" customWidth="1"/>
    <col min="9395" max="9395" width="11.42578125" style="12" customWidth="1"/>
    <col min="9396" max="9396" width="20.28515625" style="12" customWidth="1"/>
    <col min="9397" max="9397" width="18.85546875" style="12" customWidth="1"/>
    <col min="9398" max="9398" width="19.140625" style="12" customWidth="1"/>
    <col min="9399" max="9403" width="11.42578125" style="12" customWidth="1"/>
    <col min="9404" max="9404" width="19.7109375" style="12" customWidth="1"/>
    <col min="9405" max="9405" width="11.42578125" style="12" customWidth="1"/>
    <col min="9406" max="9406" width="20.140625" style="12" customWidth="1"/>
    <col min="9407" max="9407" width="11.42578125" style="12" customWidth="1"/>
    <col min="9408" max="9408" width="20.85546875" style="12" customWidth="1"/>
    <col min="9409" max="9409" width="11.42578125" style="12" customWidth="1"/>
    <col min="9410" max="9410" width="18" style="12" customWidth="1"/>
    <col min="9411" max="9411" width="11.42578125" style="12" customWidth="1"/>
    <col min="9412" max="9412" width="22.5703125" style="12" customWidth="1"/>
    <col min="9413" max="9418" width="11.42578125" style="12" customWidth="1"/>
    <col min="9419" max="9646" width="11.42578125" style="12"/>
    <col min="9647" max="9647" width="4.140625" style="12" customWidth="1"/>
    <col min="9648" max="9648" width="15.140625" style="12" customWidth="1"/>
    <col min="9649" max="9649" width="14.85546875" style="12" customWidth="1"/>
    <col min="9650" max="9650" width="25.5703125" style="12" customWidth="1"/>
    <col min="9651" max="9651" width="11.42578125" style="12" customWidth="1"/>
    <col min="9652" max="9652" width="20.28515625" style="12" customWidth="1"/>
    <col min="9653" max="9653" width="18.85546875" style="12" customWidth="1"/>
    <col min="9654" max="9654" width="19.140625" style="12" customWidth="1"/>
    <col min="9655" max="9659" width="11.42578125" style="12" customWidth="1"/>
    <col min="9660" max="9660" width="19.7109375" style="12" customWidth="1"/>
    <col min="9661" max="9661" width="11.42578125" style="12" customWidth="1"/>
    <col min="9662" max="9662" width="20.140625" style="12" customWidth="1"/>
    <col min="9663" max="9663" width="11.42578125" style="12" customWidth="1"/>
    <col min="9664" max="9664" width="20.85546875" style="12" customWidth="1"/>
    <col min="9665" max="9665" width="11.42578125" style="12" customWidth="1"/>
    <col min="9666" max="9666" width="18" style="12" customWidth="1"/>
    <col min="9667" max="9667" width="11.42578125" style="12" customWidth="1"/>
    <col min="9668" max="9668" width="22.5703125" style="12" customWidth="1"/>
    <col min="9669" max="9674" width="11.42578125" style="12" customWidth="1"/>
    <col min="9675" max="9902" width="11.42578125" style="12"/>
    <col min="9903" max="9903" width="4.140625" style="12" customWidth="1"/>
    <col min="9904" max="9904" width="15.140625" style="12" customWidth="1"/>
    <col min="9905" max="9905" width="14.85546875" style="12" customWidth="1"/>
    <col min="9906" max="9906" width="25.5703125" style="12" customWidth="1"/>
    <col min="9907" max="9907" width="11.42578125" style="12" customWidth="1"/>
    <col min="9908" max="9908" width="20.28515625" style="12" customWidth="1"/>
    <col min="9909" max="9909" width="18.85546875" style="12" customWidth="1"/>
    <col min="9910" max="9910" width="19.140625" style="12" customWidth="1"/>
    <col min="9911" max="9915" width="11.42578125" style="12" customWidth="1"/>
    <col min="9916" max="9916" width="19.7109375" style="12" customWidth="1"/>
    <col min="9917" max="9917" width="11.42578125" style="12" customWidth="1"/>
    <col min="9918" max="9918" width="20.140625" style="12" customWidth="1"/>
    <col min="9919" max="9919" width="11.42578125" style="12" customWidth="1"/>
    <col min="9920" max="9920" width="20.85546875" style="12" customWidth="1"/>
    <col min="9921" max="9921" width="11.42578125" style="12" customWidth="1"/>
    <col min="9922" max="9922" width="18" style="12" customWidth="1"/>
    <col min="9923" max="9923" width="11.42578125" style="12" customWidth="1"/>
    <col min="9924" max="9924" width="22.5703125" style="12" customWidth="1"/>
    <col min="9925" max="9930" width="11.42578125" style="12" customWidth="1"/>
    <col min="9931" max="10158" width="11.42578125" style="12"/>
    <col min="10159" max="10159" width="4.140625" style="12" customWidth="1"/>
    <col min="10160" max="10160" width="15.140625" style="12" customWidth="1"/>
    <col min="10161" max="10161" width="14.85546875" style="12" customWidth="1"/>
    <col min="10162" max="10162" width="25.5703125" style="12" customWidth="1"/>
    <col min="10163" max="10163" width="11.42578125" style="12" customWidth="1"/>
    <col min="10164" max="10164" width="20.28515625" style="12" customWidth="1"/>
    <col min="10165" max="10165" width="18.85546875" style="12" customWidth="1"/>
    <col min="10166" max="10166" width="19.140625" style="12" customWidth="1"/>
    <col min="10167" max="10171" width="11.42578125" style="12" customWidth="1"/>
    <col min="10172" max="10172" width="19.7109375" style="12" customWidth="1"/>
    <col min="10173" max="10173" width="11.42578125" style="12" customWidth="1"/>
    <col min="10174" max="10174" width="20.140625" style="12" customWidth="1"/>
    <col min="10175" max="10175" width="11.42578125" style="12" customWidth="1"/>
    <col min="10176" max="10176" width="20.85546875" style="12" customWidth="1"/>
    <col min="10177" max="10177" width="11.42578125" style="12" customWidth="1"/>
    <col min="10178" max="10178" width="18" style="12" customWidth="1"/>
    <col min="10179" max="10179" width="11.42578125" style="12" customWidth="1"/>
    <col min="10180" max="10180" width="22.5703125" style="12" customWidth="1"/>
    <col min="10181" max="10186" width="11.42578125" style="12" customWidth="1"/>
    <col min="10187" max="10414" width="11.42578125" style="12"/>
    <col min="10415" max="10415" width="4.140625" style="12" customWidth="1"/>
    <col min="10416" max="10416" width="15.140625" style="12" customWidth="1"/>
    <col min="10417" max="10417" width="14.85546875" style="12" customWidth="1"/>
    <col min="10418" max="10418" width="25.5703125" style="12" customWidth="1"/>
    <col min="10419" max="10419" width="11.42578125" style="12" customWidth="1"/>
    <col min="10420" max="10420" width="20.28515625" style="12" customWidth="1"/>
    <col min="10421" max="10421" width="18.85546875" style="12" customWidth="1"/>
    <col min="10422" max="10422" width="19.140625" style="12" customWidth="1"/>
    <col min="10423" max="10427" width="11.42578125" style="12" customWidth="1"/>
    <col min="10428" max="10428" width="19.7109375" style="12" customWidth="1"/>
    <col min="10429" max="10429" width="11.42578125" style="12" customWidth="1"/>
    <col min="10430" max="10430" width="20.140625" style="12" customWidth="1"/>
    <col min="10431" max="10431" width="11.42578125" style="12" customWidth="1"/>
    <col min="10432" max="10432" width="20.85546875" style="12" customWidth="1"/>
    <col min="10433" max="10433" width="11.42578125" style="12" customWidth="1"/>
    <col min="10434" max="10434" width="18" style="12" customWidth="1"/>
    <col min="10435" max="10435" width="11.42578125" style="12" customWidth="1"/>
    <col min="10436" max="10436" width="22.5703125" style="12" customWidth="1"/>
    <col min="10437" max="10442" width="11.42578125" style="12" customWidth="1"/>
    <col min="10443" max="10670" width="11.42578125" style="12"/>
    <col min="10671" max="10671" width="4.140625" style="12" customWidth="1"/>
    <col min="10672" max="10672" width="15.140625" style="12" customWidth="1"/>
    <col min="10673" max="10673" width="14.85546875" style="12" customWidth="1"/>
    <col min="10674" max="10674" width="25.5703125" style="12" customWidth="1"/>
    <col min="10675" max="10675" width="11.42578125" style="12" customWidth="1"/>
    <col min="10676" max="10676" width="20.28515625" style="12" customWidth="1"/>
    <col min="10677" max="10677" width="18.85546875" style="12" customWidth="1"/>
    <col min="10678" max="10678" width="19.140625" style="12" customWidth="1"/>
    <col min="10679" max="10683" width="11.42578125" style="12" customWidth="1"/>
    <col min="10684" max="10684" width="19.7109375" style="12" customWidth="1"/>
    <col min="10685" max="10685" width="11.42578125" style="12" customWidth="1"/>
    <col min="10686" max="10686" width="20.140625" style="12" customWidth="1"/>
    <col min="10687" max="10687" width="11.42578125" style="12" customWidth="1"/>
    <col min="10688" max="10688" width="20.85546875" style="12" customWidth="1"/>
    <col min="10689" max="10689" width="11.42578125" style="12" customWidth="1"/>
    <col min="10690" max="10690" width="18" style="12" customWidth="1"/>
    <col min="10691" max="10691" width="11.42578125" style="12" customWidth="1"/>
    <col min="10692" max="10692" width="22.5703125" style="12" customWidth="1"/>
    <col min="10693" max="10698" width="11.42578125" style="12" customWidth="1"/>
    <col min="10699" max="10926" width="11.42578125" style="12"/>
    <col min="10927" max="10927" width="4.140625" style="12" customWidth="1"/>
    <col min="10928" max="10928" width="15.140625" style="12" customWidth="1"/>
    <col min="10929" max="10929" width="14.85546875" style="12" customWidth="1"/>
    <col min="10930" max="10930" width="25.5703125" style="12" customWidth="1"/>
    <col min="10931" max="10931" width="11.42578125" style="12" customWidth="1"/>
    <col min="10932" max="10932" width="20.28515625" style="12" customWidth="1"/>
    <col min="10933" max="10933" width="18.85546875" style="12" customWidth="1"/>
    <col min="10934" max="10934" width="19.140625" style="12" customWidth="1"/>
    <col min="10935" max="10939" width="11.42578125" style="12" customWidth="1"/>
    <col min="10940" max="10940" width="19.7109375" style="12" customWidth="1"/>
    <col min="10941" max="10941" width="11.42578125" style="12" customWidth="1"/>
    <col min="10942" max="10942" width="20.140625" style="12" customWidth="1"/>
    <col min="10943" max="10943" width="11.42578125" style="12" customWidth="1"/>
    <col min="10944" max="10944" width="20.85546875" style="12" customWidth="1"/>
    <col min="10945" max="10945" width="11.42578125" style="12" customWidth="1"/>
    <col min="10946" max="10946" width="18" style="12" customWidth="1"/>
    <col min="10947" max="10947" width="11.42578125" style="12" customWidth="1"/>
    <col min="10948" max="10948" width="22.5703125" style="12" customWidth="1"/>
    <col min="10949" max="10954" width="11.42578125" style="12" customWidth="1"/>
    <col min="10955" max="11182" width="11.42578125" style="12"/>
    <col min="11183" max="11183" width="4.140625" style="12" customWidth="1"/>
    <col min="11184" max="11184" width="15.140625" style="12" customWidth="1"/>
    <col min="11185" max="11185" width="14.85546875" style="12" customWidth="1"/>
    <col min="11186" max="11186" width="25.5703125" style="12" customWidth="1"/>
    <col min="11187" max="11187" width="11.42578125" style="12" customWidth="1"/>
    <col min="11188" max="11188" width="20.28515625" style="12" customWidth="1"/>
    <col min="11189" max="11189" width="18.85546875" style="12" customWidth="1"/>
    <col min="11190" max="11190" width="19.140625" style="12" customWidth="1"/>
    <col min="11191" max="11195" width="11.42578125" style="12" customWidth="1"/>
    <col min="11196" max="11196" width="19.7109375" style="12" customWidth="1"/>
    <col min="11197" max="11197" width="11.42578125" style="12" customWidth="1"/>
    <col min="11198" max="11198" width="20.140625" style="12" customWidth="1"/>
    <col min="11199" max="11199" width="11.42578125" style="12" customWidth="1"/>
    <col min="11200" max="11200" width="20.85546875" style="12" customWidth="1"/>
    <col min="11201" max="11201" width="11.42578125" style="12" customWidth="1"/>
    <col min="11202" max="11202" width="18" style="12" customWidth="1"/>
    <col min="11203" max="11203" width="11.42578125" style="12" customWidth="1"/>
    <col min="11204" max="11204" width="22.5703125" style="12" customWidth="1"/>
    <col min="11205" max="11210" width="11.42578125" style="12" customWidth="1"/>
    <col min="11211" max="11438" width="11.42578125" style="12"/>
    <col min="11439" max="11439" width="4.140625" style="12" customWidth="1"/>
    <col min="11440" max="11440" width="15.140625" style="12" customWidth="1"/>
    <col min="11441" max="11441" width="14.85546875" style="12" customWidth="1"/>
    <col min="11442" max="11442" width="25.5703125" style="12" customWidth="1"/>
    <col min="11443" max="11443" width="11.42578125" style="12" customWidth="1"/>
    <col min="11444" max="11444" width="20.28515625" style="12" customWidth="1"/>
    <col min="11445" max="11445" width="18.85546875" style="12" customWidth="1"/>
    <col min="11446" max="11446" width="19.140625" style="12" customWidth="1"/>
    <col min="11447" max="11451" width="11.42578125" style="12" customWidth="1"/>
    <col min="11452" max="11452" width="19.7109375" style="12" customWidth="1"/>
    <col min="11453" max="11453" width="11.42578125" style="12" customWidth="1"/>
    <col min="11454" max="11454" width="20.140625" style="12" customWidth="1"/>
    <col min="11455" max="11455" width="11.42578125" style="12" customWidth="1"/>
    <col min="11456" max="11456" width="20.85546875" style="12" customWidth="1"/>
    <col min="11457" max="11457" width="11.42578125" style="12" customWidth="1"/>
    <col min="11458" max="11458" width="18" style="12" customWidth="1"/>
    <col min="11459" max="11459" width="11.42578125" style="12" customWidth="1"/>
    <col min="11460" max="11460" width="22.5703125" style="12" customWidth="1"/>
    <col min="11461" max="11466" width="11.42578125" style="12" customWidth="1"/>
    <col min="11467" max="11694" width="11.42578125" style="12"/>
    <col min="11695" max="11695" width="4.140625" style="12" customWidth="1"/>
    <col min="11696" max="11696" width="15.140625" style="12" customWidth="1"/>
    <col min="11697" max="11697" width="14.85546875" style="12" customWidth="1"/>
    <col min="11698" max="11698" width="25.5703125" style="12" customWidth="1"/>
    <col min="11699" max="11699" width="11.42578125" style="12" customWidth="1"/>
    <col min="11700" max="11700" width="20.28515625" style="12" customWidth="1"/>
    <col min="11701" max="11701" width="18.85546875" style="12" customWidth="1"/>
    <col min="11702" max="11702" width="19.140625" style="12" customWidth="1"/>
    <col min="11703" max="11707" width="11.42578125" style="12" customWidth="1"/>
    <col min="11708" max="11708" width="19.7109375" style="12" customWidth="1"/>
    <col min="11709" max="11709" width="11.42578125" style="12" customWidth="1"/>
    <col min="11710" max="11710" width="20.140625" style="12" customWidth="1"/>
    <col min="11711" max="11711" width="11.42578125" style="12" customWidth="1"/>
    <col min="11712" max="11712" width="20.85546875" style="12" customWidth="1"/>
    <col min="11713" max="11713" width="11.42578125" style="12" customWidth="1"/>
    <col min="11714" max="11714" width="18" style="12" customWidth="1"/>
    <col min="11715" max="11715" width="11.42578125" style="12" customWidth="1"/>
    <col min="11716" max="11716" width="22.5703125" style="12" customWidth="1"/>
    <col min="11717" max="11722" width="11.42578125" style="12" customWidth="1"/>
    <col min="11723" max="11950" width="11.42578125" style="12"/>
    <col min="11951" max="11951" width="4.140625" style="12" customWidth="1"/>
    <col min="11952" max="11952" width="15.140625" style="12" customWidth="1"/>
    <col min="11953" max="11953" width="14.85546875" style="12" customWidth="1"/>
    <col min="11954" max="11954" width="25.5703125" style="12" customWidth="1"/>
    <col min="11955" max="11955" width="11.42578125" style="12" customWidth="1"/>
    <col min="11956" max="11956" width="20.28515625" style="12" customWidth="1"/>
    <col min="11957" max="11957" width="18.85546875" style="12" customWidth="1"/>
    <col min="11958" max="11958" width="19.140625" style="12" customWidth="1"/>
    <col min="11959" max="11963" width="11.42578125" style="12" customWidth="1"/>
    <col min="11964" max="11964" width="19.7109375" style="12" customWidth="1"/>
    <col min="11965" max="11965" width="11.42578125" style="12" customWidth="1"/>
    <col min="11966" max="11966" width="20.140625" style="12" customWidth="1"/>
    <col min="11967" max="11967" width="11.42578125" style="12" customWidth="1"/>
    <col min="11968" max="11968" width="20.85546875" style="12" customWidth="1"/>
    <col min="11969" max="11969" width="11.42578125" style="12" customWidth="1"/>
    <col min="11970" max="11970" width="18" style="12" customWidth="1"/>
    <col min="11971" max="11971" width="11.42578125" style="12" customWidth="1"/>
    <col min="11972" max="11972" width="22.5703125" style="12" customWidth="1"/>
    <col min="11973" max="11978" width="11.42578125" style="12" customWidth="1"/>
    <col min="11979" max="12206" width="11.42578125" style="12"/>
    <col min="12207" max="12207" width="4.140625" style="12" customWidth="1"/>
    <col min="12208" max="12208" width="15.140625" style="12" customWidth="1"/>
    <col min="12209" max="12209" width="14.85546875" style="12" customWidth="1"/>
    <col min="12210" max="12210" width="25.5703125" style="12" customWidth="1"/>
    <col min="12211" max="12211" width="11.42578125" style="12" customWidth="1"/>
    <col min="12212" max="12212" width="20.28515625" style="12" customWidth="1"/>
    <col min="12213" max="12213" width="18.85546875" style="12" customWidth="1"/>
    <col min="12214" max="12214" width="19.140625" style="12" customWidth="1"/>
    <col min="12215" max="12219" width="11.42578125" style="12" customWidth="1"/>
    <col min="12220" max="12220" width="19.7109375" style="12" customWidth="1"/>
    <col min="12221" max="12221" width="11.42578125" style="12" customWidth="1"/>
    <col min="12222" max="12222" width="20.140625" style="12" customWidth="1"/>
    <col min="12223" max="12223" width="11.42578125" style="12" customWidth="1"/>
    <col min="12224" max="12224" width="20.85546875" style="12" customWidth="1"/>
    <col min="12225" max="12225" width="11.42578125" style="12" customWidth="1"/>
    <col min="12226" max="12226" width="18" style="12" customWidth="1"/>
    <col min="12227" max="12227" width="11.42578125" style="12" customWidth="1"/>
    <col min="12228" max="12228" width="22.5703125" style="12" customWidth="1"/>
    <col min="12229" max="12234" width="11.42578125" style="12" customWidth="1"/>
    <col min="12235" max="12462" width="11.42578125" style="12"/>
    <col min="12463" max="12463" width="4.140625" style="12" customWidth="1"/>
    <col min="12464" max="12464" width="15.140625" style="12" customWidth="1"/>
    <col min="12465" max="12465" width="14.85546875" style="12" customWidth="1"/>
    <col min="12466" max="12466" width="25.5703125" style="12" customWidth="1"/>
    <col min="12467" max="12467" width="11.42578125" style="12" customWidth="1"/>
    <col min="12468" max="12468" width="20.28515625" style="12" customWidth="1"/>
    <col min="12469" max="12469" width="18.85546875" style="12" customWidth="1"/>
    <col min="12470" max="12470" width="19.140625" style="12" customWidth="1"/>
    <col min="12471" max="12475" width="11.42578125" style="12" customWidth="1"/>
    <col min="12476" max="12476" width="19.7109375" style="12" customWidth="1"/>
    <col min="12477" max="12477" width="11.42578125" style="12" customWidth="1"/>
    <col min="12478" max="12478" width="20.140625" style="12" customWidth="1"/>
    <col min="12479" max="12479" width="11.42578125" style="12" customWidth="1"/>
    <col min="12480" max="12480" width="20.85546875" style="12" customWidth="1"/>
    <col min="12481" max="12481" width="11.42578125" style="12" customWidth="1"/>
    <col min="12482" max="12482" width="18" style="12" customWidth="1"/>
    <col min="12483" max="12483" width="11.42578125" style="12" customWidth="1"/>
    <col min="12484" max="12484" width="22.5703125" style="12" customWidth="1"/>
    <col min="12485" max="12490" width="11.42578125" style="12" customWidth="1"/>
    <col min="12491" max="12718" width="11.42578125" style="12"/>
    <col min="12719" max="12719" width="4.140625" style="12" customWidth="1"/>
    <col min="12720" max="12720" width="15.140625" style="12" customWidth="1"/>
    <col min="12721" max="12721" width="14.85546875" style="12" customWidth="1"/>
    <col min="12722" max="12722" width="25.5703125" style="12" customWidth="1"/>
    <col min="12723" max="12723" width="11.42578125" style="12" customWidth="1"/>
    <col min="12724" max="12724" width="20.28515625" style="12" customWidth="1"/>
    <col min="12725" max="12725" width="18.85546875" style="12" customWidth="1"/>
    <col min="12726" max="12726" width="19.140625" style="12" customWidth="1"/>
    <col min="12727" max="12731" width="11.42578125" style="12" customWidth="1"/>
    <col min="12732" max="12732" width="19.7109375" style="12" customWidth="1"/>
    <col min="12733" max="12733" width="11.42578125" style="12" customWidth="1"/>
    <col min="12734" max="12734" width="20.140625" style="12" customWidth="1"/>
    <col min="12735" max="12735" width="11.42578125" style="12" customWidth="1"/>
    <col min="12736" max="12736" width="20.85546875" style="12" customWidth="1"/>
    <col min="12737" max="12737" width="11.42578125" style="12" customWidth="1"/>
    <col min="12738" max="12738" width="18" style="12" customWidth="1"/>
    <col min="12739" max="12739" width="11.42578125" style="12" customWidth="1"/>
    <col min="12740" max="12740" width="22.5703125" style="12" customWidth="1"/>
    <col min="12741" max="12746" width="11.42578125" style="12" customWidth="1"/>
    <col min="12747" max="12974" width="11.42578125" style="12"/>
    <col min="12975" max="12975" width="4.140625" style="12" customWidth="1"/>
    <col min="12976" max="12976" width="15.140625" style="12" customWidth="1"/>
    <col min="12977" max="12977" width="14.85546875" style="12" customWidth="1"/>
    <col min="12978" max="12978" width="25.5703125" style="12" customWidth="1"/>
    <col min="12979" max="12979" width="11.42578125" style="12" customWidth="1"/>
    <col min="12980" max="12980" width="20.28515625" style="12" customWidth="1"/>
    <col min="12981" max="12981" width="18.85546875" style="12" customWidth="1"/>
    <col min="12982" max="12982" width="19.140625" style="12" customWidth="1"/>
    <col min="12983" max="12987" width="11.42578125" style="12" customWidth="1"/>
    <col min="12988" max="12988" width="19.7109375" style="12" customWidth="1"/>
    <col min="12989" max="12989" width="11.42578125" style="12" customWidth="1"/>
    <col min="12990" max="12990" width="20.140625" style="12" customWidth="1"/>
    <col min="12991" max="12991" width="11.42578125" style="12" customWidth="1"/>
    <col min="12992" max="12992" width="20.85546875" style="12" customWidth="1"/>
    <col min="12993" max="12993" width="11.42578125" style="12" customWidth="1"/>
    <col min="12994" max="12994" width="18" style="12" customWidth="1"/>
    <col min="12995" max="12995" width="11.42578125" style="12" customWidth="1"/>
    <col min="12996" max="12996" width="22.5703125" style="12" customWidth="1"/>
    <col min="12997" max="13002" width="11.42578125" style="12" customWidth="1"/>
    <col min="13003" max="13230" width="11.42578125" style="12"/>
    <col min="13231" max="13231" width="4.140625" style="12" customWidth="1"/>
    <col min="13232" max="13232" width="15.140625" style="12" customWidth="1"/>
    <col min="13233" max="13233" width="14.85546875" style="12" customWidth="1"/>
    <col min="13234" max="13234" width="25.5703125" style="12" customWidth="1"/>
    <col min="13235" max="13235" width="11.42578125" style="12" customWidth="1"/>
    <col min="13236" max="13236" width="20.28515625" style="12" customWidth="1"/>
    <col min="13237" max="13237" width="18.85546875" style="12" customWidth="1"/>
    <col min="13238" max="13238" width="19.140625" style="12" customWidth="1"/>
    <col min="13239" max="13243" width="11.42578125" style="12" customWidth="1"/>
    <col min="13244" max="13244" width="19.7109375" style="12" customWidth="1"/>
    <col min="13245" max="13245" width="11.42578125" style="12" customWidth="1"/>
    <col min="13246" max="13246" width="20.140625" style="12" customWidth="1"/>
    <col min="13247" max="13247" width="11.42578125" style="12" customWidth="1"/>
    <col min="13248" max="13248" width="20.85546875" style="12" customWidth="1"/>
    <col min="13249" max="13249" width="11.42578125" style="12" customWidth="1"/>
    <col min="13250" max="13250" width="18" style="12" customWidth="1"/>
    <col min="13251" max="13251" width="11.42578125" style="12" customWidth="1"/>
    <col min="13252" max="13252" width="22.5703125" style="12" customWidth="1"/>
    <col min="13253" max="13258" width="11.42578125" style="12" customWidth="1"/>
    <col min="13259" max="13486" width="11.42578125" style="12"/>
    <col min="13487" max="13487" width="4.140625" style="12" customWidth="1"/>
    <col min="13488" max="13488" width="15.140625" style="12" customWidth="1"/>
    <col min="13489" max="13489" width="14.85546875" style="12" customWidth="1"/>
    <col min="13490" max="13490" width="25.5703125" style="12" customWidth="1"/>
    <col min="13491" max="13491" width="11.42578125" style="12" customWidth="1"/>
    <col min="13492" max="13492" width="20.28515625" style="12" customWidth="1"/>
    <col min="13493" max="13493" width="18.85546875" style="12" customWidth="1"/>
    <col min="13494" max="13494" width="19.140625" style="12" customWidth="1"/>
    <col min="13495" max="13499" width="11.42578125" style="12" customWidth="1"/>
    <col min="13500" max="13500" width="19.7109375" style="12" customWidth="1"/>
    <col min="13501" max="13501" width="11.42578125" style="12" customWidth="1"/>
    <col min="13502" max="13502" width="20.140625" style="12" customWidth="1"/>
    <col min="13503" max="13503" width="11.42578125" style="12" customWidth="1"/>
    <col min="13504" max="13504" width="20.85546875" style="12" customWidth="1"/>
    <col min="13505" max="13505" width="11.42578125" style="12" customWidth="1"/>
    <col min="13506" max="13506" width="18" style="12" customWidth="1"/>
    <col min="13507" max="13507" width="11.42578125" style="12" customWidth="1"/>
    <col min="13508" max="13508" width="22.5703125" style="12" customWidth="1"/>
    <col min="13509" max="13514" width="11.42578125" style="12" customWidth="1"/>
    <col min="13515" max="13742" width="11.42578125" style="12"/>
    <col min="13743" max="13743" width="4.140625" style="12" customWidth="1"/>
    <col min="13744" max="13744" width="15.140625" style="12" customWidth="1"/>
    <col min="13745" max="13745" width="14.85546875" style="12" customWidth="1"/>
    <col min="13746" max="13746" width="25.5703125" style="12" customWidth="1"/>
    <col min="13747" max="13747" width="11.42578125" style="12" customWidth="1"/>
    <col min="13748" max="13748" width="20.28515625" style="12" customWidth="1"/>
    <col min="13749" max="13749" width="18.85546875" style="12" customWidth="1"/>
    <col min="13750" max="13750" width="19.140625" style="12" customWidth="1"/>
    <col min="13751" max="13755" width="11.42578125" style="12" customWidth="1"/>
    <col min="13756" max="13756" width="19.7109375" style="12" customWidth="1"/>
    <col min="13757" max="13757" width="11.42578125" style="12" customWidth="1"/>
    <col min="13758" max="13758" width="20.140625" style="12" customWidth="1"/>
    <col min="13759" max="13759" width="11.42578125" style="12" customWidth="1"/>
    <col min="13760" max="13760" width="20.85546875" style="12" customWidth="1"/>
    <col min="13761" max="13761" width="11.42578125" style="12" customWidth="1"/>
    <col min="13762" max="13762" width="18" style="12" customWidth="1"/>
    <col min="13763" max="13763" width="11.42578125" style="12" customWidth="1"/>
    <col min="13764" max="13764" width="22.5703125" style="12" customWidth="1"/>
    <col min="13765" max="13770" width="11.42578125" style="12" customWidth="1"/>
    <col min="13771" max="13998" width="11.42578125" style="12"/>
    <col min="13999" max="13999" width="4.140625" style="12" customWidth="1"/>
    <col min="14000" max="14000" width="15.140625" style="12" customWidth="1"/>
    <col min="14001" max="14001" width="14.85546875" style="12" customWidth="1"/>
    <col min="14002" max="14002" width="25.5703125" style="12" customWidth="1"/>
    <col min="14003" max="14003" width="11.42578125" style="12" customWidth="1"/>
    <col min="14004" max="14004" width="20.28515625" style="12" customWidth="1"/>
    <col min="14005" max="14005" width="18.85546875" style="12" customWidth="1"/>
    <col min="14006" max="14006" width="19.140625" style="12" customWidth="1"/>
    <col min="14007" max="14011" width="11.42578125" style="12" customWidth="1"/>
    <col min="14012" max="14012" width="19.7109375" style="12" customWidth="1"/>
    <col min="14013" max="14013" width="11.42578125" style="12" customWidth="1"/>
    <col min="14014" max="14014" width="20.140625" style="12" customWidth="1"/>
    <col min="14015" max="14015" width="11.42578125" style="12" customWidth="1"/>
    <col min="14016" max="14016" width="20.85546875" style="12" customWidth="1"/>
    <col min="14017" max="14017" width="11.42578125" style="12" customWidth="1"/>
    <col min="14018" max="14018" width="18" style="12" customWidth="1"/>
    <col min="14019" max="14019" width="11.42578125" style="12" customWidth="1"/>
    <col min="14020" max="14020" width="22.5703125" style="12" customWidth="1"/>
    <col min="14021" max="14026" width="11.42578125" style="12" customWidth="1"/>
    <col min="14027" max="14254" width="11.42578125" style="12"/>
    <col min="14255" max="14255" width="4.140625" style="12" customWidth="1"/>
    <col min="14256" max="14256" width="15.140625" style="12" customWidth="1"/>
    <col min="14257" max="14257" width="14.85546875" style="12" customWidth="1"/>
    <col min="14258" max="14258" width="25.5703125" style="12" customWidth="1"/>
    <col min="14259" max="14259" width="11.42578125" style="12" customWidth="1"/>
    <col min="14260" max="14260" width="20.28515625" style="12" customWidth="1"/>
    <col min="14261" max="14261" width="18.85546875" style="12" customWidth="1"/>
    <col min="14262" max="14262" width="19.140625" style="12" customWidth="1"/>
    <col min="14263" max="14267" width="11.42578125" style="12" customWidth="1"/>
    <col min="14268" max="14268" width="19.7109375" style="12" customWidth="1"/>
    <col min="14269" max="14269" width="11.42578125" style="12" customWidth="1"/>
    <col min="14270" max="14270" width="20.140625" style="12" customWidth="1"/>
    <col min="14271" max="14271" width="11.42578125" style="12" customWidth="1"/>
    <col min="14272" max="14272" width="20.85546875" style="12" customWidth="1"/>
    <col min="14273" max="14273" width="11.42578125" style="12" customWidth="1"/>
    <col min="14274" max="14274" width="18" style="12" customWidth="1"/>
    <col min="14275" max="14275" width="11.42578125" style="12" customWidth="1"/>
    <col min="14276" max="14276" width="22.5703125" style="12" customWidth="1"/>
    <col min="14277" max="14282" width="11.42578125" style="12" customWidth="1"/>
    <col min="14283" max="14510" width="11.42578125" style="12"/>
    <col min="14511" max="14511" width="4.140625" style="12" customWidth="1"/>
    <col min="14512" max="14512" width="15.140625" style="12" customWidth="1"/>
    <col min="14513" max="14513" width="14.85546875" style="12" customWidth="1"/>
    <col min="14514" max="14514" width="25.5703125" style="12" customWidth="1"/>
    <col min="14515" max="14515" width="11.42578125" style="12" customWidth="1"/>
    <col min="14516" max="14516" width="20.28515625" style="12" customWidth="1"/>
    <col min="14517" max="14517" width="18.85546875" style="12" customWidth="1"/>
    <col min="14518" max="14518" width="19.140625" style="12" customWidth="1"/>
    <col min="14519" max="14523" width="11.42578125" style="12" customWidth="1"/>
    <col min="14524" max="14524" width="19.7109375" style="12" customWidth="1"/>
    <col min="14525" max="14525" width="11.42578125" style="12" customWidth="1"/>
    <col min="14526" max="14526" width="20.140625" style="12" customWidth="1"/>
    <col min="14527" max="14527" width="11.42578125" style="12" customWidth="1"/>
    <col min="14528" max="14528" width="20.85546875" style="12" customWidth="1"/>
    <col min="14529" max="14529" width="11.42578125" style="12" customWidth="1"/>
    <col min="14530" max="14530" width="18" style="12" customWidth="1"/>
    <col min="14531" max="14531" width="11.42578125" style="12" customWidth="1"/>
    <col min="14532" max="14532" width="22.5703125" style="12" customWidth="1"/>
    <col min="14533" max="14538" width="11.42578125" style="12" customWidth="1"/>
    <col min="14539" max="14766" width="11.42578125" style="12"/>
    <col min="14767" max="14767" width="4.140625" style="12" customWidth="1"/>
    <col min="14768" max="14768" width="15.140625" style="12" customWidth="1"/>
    <col min="14769" max="14769" width="14.85546875" style="12" customWidth="1"/>
    <col min="14770" max="14770" width="25.5703125" style="12" customWidth="1"/>
    <col min="14771" max="14771" width="11.42578125" style="12" customWidth="1"/>
    <col min="14772" max="14772" width="20.28515625" style="12" customWidth="1"/>
    <col min="14773" max="14773" width="18.85546875" style="12" customWidth="1"/>
    <col min="14774" max="14774" width="19.140625" style="12" customWidth="1"/>
    <col min="14775" max="14779" width="11.42578125" style="12" customWidth="1"/>
    <col min="14780" max="14780" width="19.7109375" style="12" customWidth="1"/>
    <col min="14781" max="14781" width="11.42578125" style="12" customWidth="1"/>
    <col min="14782" max="14782" width="20.140625" style="12" customWidth="1"/>
    <col min="14783" max="14783" width="11.42578125" style="12" customWidth="1"/>
    <col min="14784" max="14784" width="20.85546875" style="12" customWidth="1"/>
    <col min="14785" max="14785" width="11.42578125" style="12" customWidth="1"/>
    <col min="14786" max="14786" width="18" style="12" customWidth="1"/>
    <col min="14787" max="14787" width="11.42578125" style="12" customWidth="1"/>
    <col min="14788" max="14788" width="22.5703125" style="12" customWidth="1"/>
    <col min="14789" max="14794" width="11.42578125" style="12" customWidth="1"/>
    <col min="14795" max="15022" width="11.42578125" style="12"/>
    <col min="15023" max="15023" width="4.140625" style="12" customWidth="1"/>
    <col min="15024" max="15024" width="15.140625" style="12" customWidth="1"/>
    <col min="15025" max="15025" width="14.85546875" style="12" customWidth="1"/>
    <col min="15026" max="15026" width="25.5703125" style="12" customWidth="1"/>
    <col min="15027" max="15027" width="11.42578125" style="12" customWidth="1"/>
    <col min="15028" max="15028" width="20.28515625" style="12" customWidth="1"/>
    <col min="15029" max="15029" width="18.85546875" style="12" customWidth="1"/>
    <col min="15030" max="15030" width="19.140625" style="12" customWidth="1"/>
    <col min="15031" max="15035" width="11.42578125" style="12" customWidth="1"/>
    <col min="15036" max="15036" width="19.7109375" style="12" customWidth="1"/>
    <col min="15037" max="15037" width="11.42578125" style="12" customWidth="1"/>
    <col min="15038" max="15038" width="20.140625" style="12" customWidth="1"/>
    <col min="15039" max="15039" width="11.42578125" style="12" customWidth="1"/>
    <col min="15040" max="15040" width="20.85546875" style="12" customWidth="1"/>
    <col min="15041" max="15041" width="11.42578125" style="12" customWidth="1"/>
    <col min="15042" max="15042" width="18" style="12" customWidth="1"/>
    <col min="15043" max="15043" width="11.42578125" style="12" customWidth="1"/>
    <col min="15044" max="15044" width="22.5703125" style="12" customWidth="1"/>
    <col min="15045" max="15050" width="11.42578125" style="12" customWidth="1"/>
    <col min="15051" max="15278" width="11.42578125" style="12"/>
    <col min="15279" max="15279" width="4.140625" style="12" customWidth="1"/>
    <col min="15280" max="15280" width="15.140625" style="12" customWidth="1"/>
    <col min="15281" max="15281" width="14.85546875" style="12" customWidth="1"/>
    <col min="15282" max="15282" width="25.5703125" style="12" customWidth="1"/>
    <col min="15283" max="15283" width="11.42578125" style="12" customWidth="1"/>
    <col min="15284" max="15284" width="20.28515625" style="12" customWidth="1"/>
    <col min="15285" max="15285" width="18.85546875" style="12" customWidth="1"/>
    <col min="15286" max="15286" width="19.140625" style="12" customWidth="1"/>
    <col min="15287" max="15291" width="11.42578125" style="12" customWidth="1"/>
    <col min="15292" max="15292" width="19.7109375" style="12" customWidth="1"/>
    <col min="15293" max="15293" width="11.42578125" style="12" customWidth="1"/>
    <col min="15294" max="15294" width="20.140625" style="12" customWidth="1"/>
    <col min="15295" max="15295" width="11.42578125" style="12" customWidth="1"/>
    <col min="15296" max="15296" width="20.85546875" style="12" customWidth="1"/>
    <col min="15297" max="15297" width="11.42578125" style="12" customWidth="1"/>
    <col min="15298" max="15298" width="18" style="12" customWidth="1"/>
    <col min="15299" max="15299" width="11.42578125" style="12" customWidth="1"/>
    <col min="15300" max="15300" width="22.5703125" style="12" customWidth="1"/>
    <col min="15301" max="15306" width="11.42578125" style="12" customWidth="1"/>
    <col min="15307" max="15534" width="11.42578125" style="12"/>
    <col min="15535" max="15535" width="4.140625" style="12" customWidth="1"/>
    <col min="15536" max="15536" width="15.140625" style="12" customWidth="1"/>
    <col min="15537" max="15537" width="14.85546875" style="12" customWidth="1"/>
    <col min="15538" max="15538" width="25.5703125" style="12" customWidth="1"/>
    <col min="15539" max="15539" width="11.42578125" style="12" customWidth="1"/>
    <col min="15540" max="15540" width="20.28515625" style="12" customWidth="1"/>
    <col min="15541" max="15541" width="18.85546875" style="12" customWidth="1"/>
    <col min="15542" max="15542" width="19.140625" style="12" customWidth="1"/>
    <col min="15543" max="15547" width="11.42578125" style="12" customWidth="1"/>
    <col min="15548" max="15548" width="19.7109375" style="12" customWidth="1"/>
    <col min="15549" max="15549" width="11.42578125" style="12" customWidth="1"/>
    <col min="15550" max="15550" width="20.140625" style="12" customWidth="1"/>
    <col min="15551" max="15551" width="11.42578125" style="12" customWidth="1"/>
    <col min="15552" max="15552" width="20.85546875" style="12" customWidth="1"/>
    <col min="15553" max="15553" width="11.42578125" style="12" customWidth="1"/>
    <col min="15554" max="15554" width="18" style="12" customWidth="1"/>
    <col min="15555" max="15555" width="11.42578125" style="12" customWidth="1"/>
    <col min="15556" max="15556" width="22.5703125" style="12" customWidth="1"/>
    <col min="15557" max="15562" width="11.42578125" style="12" customWidth="1"/>
    <col min="15563" max="15790" width="11.42578125" style="12"/>
    <col min="15791" max="15791" width="4.140625" style="12" customWidth="1"/>
    <col min="15792" max="15792" width="15.140625" style="12" customWidth="1"/>
    <col min="15793" max="15793" width="14.85546875" style="12" customWidth="1"/>
    <col min="15794" max="15794" width="25.5703125" style="12" customWidth="1"/>
    <col min="15795" max="15795" width="11.42578125" style="12" customWidth="1"/>
    <col min="15796" max="15796" width="20.28515625" style="12" customWidth="1"/>
    <col min="15797" max="15797" width="18.85546875" style="12" customWidth="1"/>
    <col min="15798" max="15798" width="19.140625" style="12" customWidth="1"/>
    <col min="15799" max="15803" width="11.42578125" style="12" customWidth="1"/>
    <col min="15804" max="15804" width="19.7109375" style="12" customWidth="1"/>
    <col min="15805" max="15805" width="11.42578125" style="12" customWidth="1"/>
    <col min="15806" max="15806" width="20.140625" style="12" customWidth="1"/>
    <col min="15807" max="15807" width="11.42578125" style="12" customWidth="1"/>
    <col min="15808" max="15808" width="20.85546875" style="12" customWidth="1"/>
    <col min="15809" max="15809" width="11.42578125" style="12" customWidth="1"/>
    <col min="15810" max="15810" width="18" style="12" customWidth="1"/>
    <col min="15811" max="15811" width="11.42578125" style="12" customWidth="1"/>
    <col min="15812" max="15812" width="22.5703125" style="12" customWidth="1"/>
    <col min="15813" max="15818" width="11.42578125" style="12" customWidth="1"/>
    <col min="15819" max="16046" width="11.42578125" style="12"/>
    <col min="16047" max="16047" width="4.140625" style="12" customWidth="1"/>
    <col min="16048" max="16048" width="15.140625" style="12" customWidth="1"/>
    <col min="16049" max="16049" width="14.85546875" style="12" customWidth="1"/>
    <col min="16050" max="16050" width="25.5703125" style="12" customWidth="1"/>
    <col min="16051" max="16051" width="11.42578125" style="12" customWidth="1"/>
    <col min="16052" max="16052" width="20.28515625" style="12" customWidth="1"/>
    <col min="16053" max="16053" width="18.85546875" style="12" customWidth="1"/>
    <col min="16054" max="16054" width="19.140625" style="12" customWidth="1"/>
    <col min="16055" max="16059" width="11.42578125" style="12" customWidth="1"/>
    <col min="16060" max="16060" width="19.7109375" style="12" customWidth="1"/>
    <col min="16061" max="16061" width="11.42578125" style="12" customWidth="1"/>
    <col min="16062" max="16062" width="20.140625" style="12" customWidth="1"/>
    <col min="16063" max="16063" width="11.42578125" style="12" customWidth="1"/>
    <col min="16064" max="16064" width="20.85546875" style="12" customWidth="1"/>
    <col min="16065" max="16065" width="11.42578125" style="12" customWidth="1"/>
    <col min="16066" max="16066" width="18" style="12" customWidth="1"/>
    <col min="16067" max="16067" width="11.42578125" style="12" customWidth="1"/>
    <col min="16068" max="16068" width="22.5703125" style="12" customWidth="1"/>
    <col min="16069" max="16074" width="11.42578125" style="12" customWidth="1"/>
    <col min="16075" max="16384" width="11.42578125" style="12"/>
  </cols>
  <sheetData>
    <row r="1" spans="1:112" ht="22.5" customHeight="1" thickBot="1" x14ac:dyDescent="0.3">
      <c r="A1" s="109"/>
      <c r="B1" s="109"/>
      <c r="C1" s="109"/>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row>
    <row r="2" spans="1:112" s="2" customFormat="1" ht="19.5" customHeight="1" thickBot="1" x14ac:dyDescent="0.35">
      <c r="A2" s="360" t="s">
        <v>133</v>
      </c>
      <c r="B2" s="361"/>
      <c r="C2" s="68"/>
      <c r="D2" s="68"/>
      <c r="E2" s="68"/>
      <c r="F2" s="68"/>
      <c r="G2" s="68"/>
      <c r="H2" s="68"/>
      <c r="I2" s="68"/>
      <c r="J2" s="68"/>
      <c r="K2" s="68"/>
      <c r="L2" s="68"/>
      <c r="M2" s="68"/>
      <c r="N2" s="68"/>
      <c r="O2" s="68"/>
      <c r="P2" s="68"/>
      <c r="Q2" s="68"/>
      <c r="R2" s="68"/>
      <c r="S2" s="68"/>
      <c r="T2" s="68"/>
      <c r="U2" s="68"/>
      <c r="V2" s="68"/>
    </row>
    <row r="3" spans="1:112" ht="19.5" customHeight="1" thickBot="1" x14ac:dyDescent="0.3">
      <c r="A3" s="10"/>
      <c r="B3" s="109"/>
      <c r="C3" s="109"/>
      <c r="D3"/>
      <c r="E3"/>
      <c r="F3"/>
      <c r="G3"/>
      <c r="H3"/>
      <c r="I3"/>
      <c r="J3"/>
      <c r="K3"/>
      <c r="L3" s="109"/>
      <c r="M3" s="109"/>
      <c r="N3" s="109"/>
      <c r="O3" s="109"/>
      <c r="P3" s="109"/>
      <c r="Q3" s="109"/>
      <c r="R3" s="109"/>
      <c r="S3" s="109"/>
      <c r="T3" s="109"/>
      <c r="U3" s="109"/>
      <c r="V3" s="109"/>
      <c r="W3" s="109"/>
      <c r="X3" s="109"/>
      <c r="Y3" s="109"/>
      <c r="Z3" s="109"/>
      <c r="AA3" s="109"/>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row>
    <row r="4" spans="1:112" s="2" customFormat="1" ht="43.5" customHeight="1" thickBot="1" x14ac:dyDescent="0.3">
      <c r="A4" s="32" t="s">
        <v>95</v>
      </c>
      <c r="B4" s="185">
        <f>Fournisseurs!B3</f>
        <v>0</v>
      </c>
      <c r="C4" s="68"/>
      <c r="D4"/>
      <c r="E4"/>
      <c r="F4"/>
      <c r="G4"/>
      <c r="H4"/>
      <c r="I4"/>
      <c r="J4"/>
      <c r="K4"/>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row>
    <row r="5" spans="1:112" s="182" customFormat="1" ht="21.75" customHeight="1" x14ac:dyDescent="0.25">
      <c r="A5" s="179"/>
      <c r="B5" s="178"/>
      <c r="C5" s="180"/>
      <c r="D5" s="181"/>
      <c r="E5" s="181"/>
      <c r="F5" s="181"/>
      <c r="G5" s="181"/>
      <c r="H5" s="181"/>
      <c r="I5" s="181"/>
      <c r="J5" s="181"/>
      <c r="K5" s="181"/>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c r="AS5" s="180"/>
      <c r="AT5" s="180"/>
    </row>
    <row r="6" spans="1:112" ht="14.25" thickBot="1" x14ac:dyDescent="0.3">
      <c r="A6" s="44"/>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row>
    <row r="7" spans="1:112" ht="75.75" thickBot="1" x14ac:dyDescent="0.3">
      <c r="A7" s="164" t="s">
        <v>135</v>
      </c>
      <c r="B7" s="164" t="s">
        <v>134</v>
      </c>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row>
    <row r="8" spans="1:112" s="44" customFormat="1" ht="16.5" customHeight="1" x14ac:dyDescent="0.25">
      <c r="A8" s="362"/>
      <c r="B8" s="362"/>
    </row>
    <row r="9" spans="1:112" s="44" customFormat="1" ht="15" customHeight="1" x14ac:dyDescent="0.25">
      <c r="A9" s="363"/>
      <c r="B9" s="363"/>
    </row>
    <row r="10" spans="1:112" s="44" customFormat="1" ht="15" customHeight="1" x14ac:dyDescent="0.25">
      <c r="A10" s="363"/>
      <c r="B10" s="363"/>
    </row>
    <row r="11" spans="1:112" s="44" customFormat="1" ht="15" customHeight="1" x14ac:dyDescent="0.25">
      <c r="A11" s="363"/>
      <c r="B11" s="363"/>
    </row>
    <row r="12" spans="1:112" s="44" customFormat="1" ht="15" customHeight="1" x14ac:dyDescent="0.25">
      <c r="A12" s="363"/>
      <c r="B12" s="363"/>
    </row>
    <row r="13" spans="1:112" s="44" customFormat="1" ht="15" customHeight="1" x14ac:dyDescent="0.25">
      <c r="A13" s="363"/>
      <c r="B13" s="363"/>
    </row>
    <row r="14" spans="1:112" s="44" customFormat="1" ht="15" customHeight="1" x14ac:dyDescent="0.25">
      <c r="A14" s="363"/>
      <c r="B14" s="363"/>
    </row>
    <row r="15" spans="1:112" s="44" customFormat="1" ht="15" customHeight="1" x14ac:dyDescent="0.25">
      <c r="A15" s="363"/>
      <c r="B15" s="363"/>
    </row>
    <row r="16" spans="1:112" s="44" customFormat="1" ht="15" customHeight="1" x14ac:dyDescent="0.25">
      <c r="A16" s="363"/>
      <c r="B16" s="363"/>
    </row>
    <row r="17" spans="1:2" s="44" customFormat="1" ht="15" customHeight="1" x14ac:dyDescent="0.25">
      <c r="A17" s="363"/>
      <c r="B17" s="363"/>
    </row>
    <row r="18" spans="1:2" s="44" customFormat="1" ht="15" customHeight="1" x14ac:dyDescent="0.25">
      <c r="A18" s="363"/>
      <c r="B18" s="363"/>
    </row>
    <row r="19" spans="1:2" s="44" customFormat="1" ht="15" customHeight="1" x14ac:dyDescent="0.25">
      <c r="A19" s="363"/>
      <c r="B19" s="363"/>
    </row>
    <row r="20" spans="1:2" s="44" customFormat="1" ht="15" customHeight="1" x14ac:dyDescent="0.25">
      <c r="A20" s="363"/>
      <c r="B20" s="363"/>
    </row>
    <row r="21" spans="1:2" s="44" customFormat="1" ht="15" customHeight="1" x14ac:dyDescent="0.25">
      <c r="A21" s="363"/>
      <c r="B21" s="363"/>
    </row>
    <row r="22" spans="1:2" s="44" customFormat="1" ht="15" customHeight="1" x14ac:dyDescent="0.25">
      <c r="A22" s="363"/>
      <c r="B22" s="363"/>
    </row>
    <row r="23" spans="1:2" s="44" customFormat="1" ht="15" customHeight="1" x14ac:dyDescent="0.25">
      <c r="A23" s="363"/>
      <c r="B23" s="363"/>
    </row>
    <row r="24" spans="1:2" s="44" customFormat="1" ht="15" customHeight="1" x14ac:dyDescent="0.25">
      <c r="A24" s="363"/>
      <c r="B24" s="363"/>
    </row>
    <row r="25" spans="1:2" s="44" customFormat="1" ht="15" customHeight="1" x14ac:dyDescent="0.25">
      <c r="A25" s="363"/>
      <c r="B25" s="363"/>
    </row>
    <row r="26" spans="1:2" s="44" customFormat="1" ht="15" customHeight="1" x14ac:dyDescent="0.25">
      <c r="A26" s="363"/>
      <c r="B26" s="363"/>
    </row>
    <row r="27" spans="1:2" s="44" customFormat="1" ht="15" customHeight="1" x14ac:dyDescent="0.25">
      <c r="A27" s="363"/>
      <c r="B27" s="363"/>
    </row>
    <row r="28" spans="1:2" s="44" customFormat="1" ht="15" customHeight="1" x14ac:dyDescent="0.25">
      <c r="A28" s="363"/>
      <c r="B28" s="363"/>
    </row>
    <row r="29" spans="1:2" s="44" customFormat="1" ht="15" customHeight="1" x14ac:dyDescent="0.25">
      <c r="A29" s="363"/>
      <c r="B29" s="363"/>
    </row>
    <row r="30" spans="1:2" s="44" customFormat="1" ht="15" customHeight="1" x14ac:dyDescent="0.25">
      <c r="A30" s="363"/>
      <c r="B30" s="363"/>
    </row>
    <row r="31" spans="1:2" s="44" customFormat="1" ht="15" customHeight="1" x14ac:dyDescent="0.25">
      <c r="A31" s="363"/>
      <c r="B31" s="363"/>
    </row>
    <row r="32" spans="1:2" s="44" customFormat="1" ht="15" customHeight="1" x14ac:dyDescent="0.25">
      <c r="A32" s="363"/>
      <c r="B32" s="363"/>
    </row>
    <row r="33" spans="1:2" s="44" customFormat="1" ht="15" customHeight="1" x14ac:dyDescent="0.25">
      <c r="A33" s="363"/>
      <c r="B33" s="363"/>
    </row>
    <row r="34" spans="1:2" s="44" customFormat="1" ht="15" customHeight="1" thickBot="1" x14ac:dyDescent="0.3">
      <c r="A34" s="364"/>
      <c r="B34" s="364"/>
    </row>
    <row r="35" spans="1:2" s="44" customFormat="1" x14ac:dyDescent="0.25"/>
    <row r="36" spans="1:2" s="44" customFormat="1" x14ac:dyDescent="0.25"/>
    <row r="37" spans="1:2" s="44" customFormat="1" x14ac:dyDescent="0.25"/>
    <row r="38" spans="1:2" s="44" customFormat="1" x14ac:dyDescent="0.25"/>
    <row r="39" spans="1:2" s="44" customFormat="1" x14ac:dyDescent="0.25"/>
    <row r="40" spans="1:2" s="44" customFormat="1" x14ac:dyDescent="0.25"/>
    <row r="41" spans="1:2" s="44" customFormat="1" x14ac:dyDescent="0.25"/>
    <row r="42" spans="1:2" s="44" customFormat="1" x14ac:dyDescent="0.25"/>
    <row r="43" spans="1:2" s="44" customFormat="1" x14ac:dyDescent="0.25"/>
    <row r="44" spans="1:2" s="44" customFormat="1" x14ac:dyDescent="0.25"/>
    <row r="45" spans="1:2" s="44" customFormat="1" x14ac:dyDescent="0.25"/>
    <row r="46" spans="1:2" s="44" customFormat="1" x14ac:dyDescent="0.25"/>
    <row r="47" spans="1:2" s="44" customFormat="1" x14ac:dyDescent="0.25"/>
    <row r="48" spans="1:2" s="44" customFormat="1" x14ac:dyDescent="0.25"/>
    <row r="49" s="44" customFormat="1" x14ac:dyDescent="0.25"/>
    <row r="50" s="44" customFormat="1" x14ac:dyDescent="0.25"/>
    <row r="51" s="44" customFormat="1" x14ac:dyDescent="0.25"/>
    <row r="52" s="44" customFormat="1" x14ac:dyDescent="0.25"/>
    <row r="53" s="44" customFormat="1" x14ac:dyDescent="0.25"/>
    <row r="54" s="44" customFormat="1" x14ac:dyDescent="0.25"/>
    <row r="55" s="44" customFormat="1" x14ac:dyDescent="0.25"/>
    <row r="56" s="44" customFormat="1" x14ac:dyDescent="0.25"/>
    <row r="57" s="44" customFormat="1" x14ac:dyDescent="0.25"/>
    <row r="58" s="44" customFormat="1" x14ac:dyDescent="0.25"/>
    <row r="59" s="44" customFormat="1" x14ac:dyDescent="0.25"/>
    <row r="60" s="44" customFormat="1" x14ac:dyDescent="0.25"/>
    <row r="61" s="44" customFormat="1" x14ac:dyDescent="0.25"/>
    <row r="62" s="44" customFormat="1" x14ac:dyDescent="0.25"/>
    <row r="63" s="44" customFormat="1" x14ac:dyDescent="0.25"/>
    <row r="64" s="44" customFormat="1" x14ac:dyDescent="0.25"/>
    <row r="65" s="44" customFormat="1" x14ac:dyDescent="0.25"/>
    <row r="66" s="44" customFormat="1" x14ac:dyDescent="0.25"/>
    <row r="67" s="44" customFormat="1" x14ac:dyDescent="0.25"/>
    <row r="68" s="44" customFormat="1" x14ac:dyDescent="0.25"/>
    <row r="69" s="44" customFormat="1" x14ac:dyDescent="0.25"/>
    <row r="70" s="44" customFormat="1" x14ac:dyDescent="0.25"/>
    <row r="71" s="44" customFormat="1" x14ac:dyDescent="0.25"/>
    <row r="72" s="44" customFormat="1" x14ac:dyDescent="0.25"/>
    <row r="73" s="44" customFormat="1" x14ac:dyDescent="0.25"/>
    <row r="74" s="44" customFormat="1" x14ac:dyDescent="0.25"/>
    <row r="75" s="44" customFormat="1" x14ac:dyDescent="0.25"/>
    <row r="76" s="44" customFormat="1" x14ac:dyDescent="0.25"/>
    <row r="77" s="44" customFormat="1" x14ac:dyDescent="0.25"/>
    <row r="78" s="44" customFormat="1" x14ac:dyDescent="0.25"/>
    <row r="79" s="44" customFormat="1" x14ac:dyDescent="0.25"/>
    <row r="80" s="44" customFormat="1" x14ac:dyDescent="0.25"/>
    <row r="81" spans="3:3" s="44" customFormat="1" x14ac:dyDescent="0.25"/>
    <row r="82" spans="3:3" s="44" customFormat="1" x14ac:dyDescent="0.25"/>
    <row r="83" spans="3:3" s="44" customFormat="1" x14ac:dyDescent="0.25"/>
    <row r="84" spans="3:3" s="44" customFormat="1" x14ac:dyDescent="0.25"/>
    <row r="85" spans="3:3" s="44" customFormat="1" x14ac:dyDescent="0.25"/>
    <row r="86" spans="3:3" s="44" customFormat="1" x14ac:dyDescent="0.25"/>
    <row r="87" spans="3:3" s="44" customFormat="1" x14ac:dyDescent="0.25"/>
    <row r="88" spans="3:3" x14ac:dyDescent="0.25">
      <c r="C88" s="12"/>
    </row>
    <row r="89" spans="3:3" x14ac:dyDescent="0.25">
      <c r="C89" s="12"/>
    </row>
    <row r="90" spans="3:3" x14ac:dyDescent="0.25">
      <c r="C90" s="12"/>
    </row>
    <row r="91" spans="3:3" x14ac:dyDescent="0.25">
      <c r="C91" s="12"/>
    </row>
    <row r="92" spans="3:3" x14ac:dyDescent="0.25">
      <c r="C92" s="12"/>
    </row>
    <row r="93" spans="3:3" x14ac:dyDescent="0.25">
      <c r="C93" s="12"/>
    </row>
    <row r="94" spans="3:3" x14ac:dyDescent="0.25">
      <c r="C94" s="12"/>
    </row>
    <row r="95" spans="3:3" x14ac:dyDescent="0.25">
      <c r="C95" s="12"/>
    </row>
    <row r="96" spans="3:3" x14ac:dyDescent="0.25">
      <c r="C96" s="12"/>
    </row>
    <row r="97" spans="3:3" x14ac:dyDescent="0.25">
      <c r="C97" s="12"/>
    </row>
    <row r="98" spans="3:3" x14ac:dyDescent="0.25">
      <c r="C98" s="12"/>
    </row>
    <row r="99" spans="3:3" x14ac:dyDescent="0.25">
      <c r="C99" s="12"/>
    </row>
    <row r="100" spans="3:3" x14ac:dyDescent="0.25">
      <c r="C100" s="12"/>
    </row>
    <row r="101" spans="3:3" x14ac:dyDescent="0.25">
      <c r="C101" s="12"/>
    </row>
    <row r="102" spans="3:3" x14ac:dyDescent="0.25">
      <c r="C102" s="12"/>
    </row>
    <row r="103" spans="3:3" x14ac:dyDescent="0.25">
      <c r="C103" s="12"/>
    </row>
    <row r="104" spans="3:3" x14ac:dyDescent="0.25">
      <c r="C104" s="12"/>
    </row>
    <row r="105" spans="3:3" x14ac:dyDescent="0.25">
      <c r="C105" s="12"/>
    </row>
    <row r="106" spans="3:3" x14ac:dyDescent="0.25">
      <c r="C106" s="12"/>
    </row>
    <row r="107" spans="3:3" x14ac:dyDescent="0.25">
      <c r="C107" s="12"/>
    </row>
    <row r="108" spans="3:3" x14ac:dyDescent="0.25">
      <c r="C108" s="12"/>
    </row>
    <row r="109" spans="3:3" x14ac:dyDescent="0.25">
      <c r="C109" s="12"/>
    </row>
    <row r="110" spans="3:3" x14ac:dyDescent="0.25">
      <c r="C110" s="12"/>
    </row>
    <row r="111" spans="3:3" x14ac:dyDescent="0.25">
      <c r="C111" s="12"/>
    </row>
    <row r="112" spans="3:3" x14ac:dyDescent="0.25">
      <c r="C112" s="12"/>
    </row>
    <row r="113" spans="3:3" x14ac:dyDescent="0.25">
      <c r="C113" s="12"/>
    </row>
    <row r="114" spans="3:3" x14ac:dyDescent="0.25">
      <c r="C114" s="12"/>
    </row>
    <row r="115" spans="3:3" x14ac:dyDescent="0.25">
      <c r="C115" s="12"/>
    </row>
    <row r="116" spans="3:3" x14ac:dyDescent="0.25">
      <c r="C116" s="12"/>
    </row>
    <row r="117" spans="3:3" x14ac:dyDescent="0.25">
      <c r="C117" s="12"/>
    </row>
    <row r="118" spans="3:3" x14ac:dyDescent="0.25">
      <c r="C118" s="12"/>
    </row>
    <row r="119" spans="3:3" x14ac:dyDescent="0.25">
      <c r="C119" s="12"/>
    </row>
    <row r="120" spans="3:3" x14ac:dyDescent="0.25">
      <c r="C120" s="12"/>
    </row>
    <row r="121" spans="3:3" x14ac:dyDescent="0.25">
      <c r="C121" s="12"/>
    </row>
    <row r="122" spans="3:3" x14ac:dyDescent="0.25">
      <c r="C122" s="12"/>
    </row>
    <row r="123" spans="3:3" x14ac:dyDescent="0.25">
      <c r="C123" s="12"/>
    </row>
    <row r="124" spans="3:3" x14ac:dyDescent="0.25">
      <c r="C124" s="12"/>
    </row>
    <row r="125" spans="3:3" x14ac:dyDescent="0.25">
      <c r="C125" s="12"/>
    </row>
    <row r="126" spans="3:3" x14ac:dyDescent="0.25">
      <c r="C126" s="12"/>
    </row>
    <row r="127" spans="3:3" x14ac:dyDescent="0.25">
      <c r="C127" s="12"/>
    </row>
    <row r="128" spans="3:3" x14ac:dyDescent="0.25">
      <c r="C128" s="12"/>
    </row>
    <row r="129" spans="3:3" x14ac:dyDescent="0.25">
      <c r="C129" s="12"/>
    </row>
    <row r="130" spans="3:3" x14ac:dyDescent="0.25">
      <c r="C130" s="12"/>
    </row>
    <row r="131" spans="3:3" x14ac:dyDescent="0.25">
      <c r="C131" s="12"/>
    </row>
    <row r="132" spans="3:3" x14ac:dyDescent="0.25">
      <c r="C132" s="12"/>
    </row>
    <row r="133" spans="3:3" x14ac:dyDescent="0.25">
      <c r="C133" s="12"/>
    </row>
    <row r="134" spans="3:3" x14ac:dyDescent="0.25">
      <c r="C134" s="12"/>
    </row>
    <row r="135" spans="3:3" x14ac:dyDescent="0.25">
      <c r="C135" s="12"/>
    </row>
    <row r="136" spans="3:3" x14ac:dyDescent="0.25">
      <c r="C136" s="12"/>
    </row>
    <row r="137" spans="3:3" x14ac:dyDescent="0.25">
      <c r="C137" s="12"/>
    </row>
    <row r="138" spans="3:3" x14ac:dyDescent="0.25">
      <c r="C138" s="12"/>
    </row>
    <row r="139" spans="3:3" x14ac:dyDescent="0.25">
      <c r="C139" s="12"/>
    </row>
    <row r="140" spans="3:3" x14ac:dyDescent="0.25">
      <c r="C140" s="12"/>
    </row>
    <row r="141" spans="3:3" x14ac:dyDescent="0.25">
      <c r="C141" s="12"/>
    </row>
    <row r="142" spans="3:3" x14ac:dyDescent="0.25">
      <c r="C142" s="12"/>
    </row>
    <row r="143" spans="3:3" x14ac:dyDescent="0.25">
      <c r="C143" s="12"/>
    </row>
    <row r="144" spans="3:3" x14ac:dyDescent="0.25">
      <c r="C144" s="12"/>
    </row>
    <row r="145" spans="3:3" x14ac:dyDescent="0.25">
      <c r="C145" s="12"/>
    </row>
    <row r="146" spans="3:3" x14ac:dyDescent="0.25">
      <c r="C146" s="12"/>
    </row>
    <row r="147" spans="3:3" x14ac:dyDescent="0.25">
      <c r="C147" s="12"/>
    </row>
    <row r="148" spans="3:3" x14ac:dyDescent="0.25">
      <c r="C148" s="12"/>
    </row>
    <row r="149" spans="3:3" x14ac:dyDescent="0.25">
      <c r="C149" s="12"/>
    </row>
    <row r="150" spans="3:3" x14ac:dyDescent="0.25">
      <c r="C150" s="12"/>
    </row>
    <row r="151" spans="3:3" x14ac:dyDescent="0.25">
      <c r="C151" s="12"/>
    </row>
    <row r="152" spans="3:3" x14ac:dyDescent="0.25">
      <c r="C152" s="12"/>
    </row>
    <row r="153" spans="3:3" x14ac:dyDescent="0.25">
      <c r="C153" s="12"/>
    </row>
    <row r="154" spans="3:3" x14ac:dyDescent="0.25">
      <c r="C154" s="12"/>
    </row>
    <row r="155" spans="3:3" x14ac:dyDescent="0.25">
      <c r="C155" s="12"/>
    </row>
    <row r="156" spans="3:3" x14ac:dyDescent="0.25">
      <c r="C156" s="12"/>
    </row>
    <row r="157" spans="3:3" x14ac:dyDescent="0.25">
      <c r="C157" s="12"/>
    </row>
    <row r="158" spans="3:3" x14ac:dyDescent="0.25">
      <c r="C158" s="12"/>
    </row>
    <row r="159" spans="3:3" x14ac:dyDescent="0.25">
      <c r="C159" s="12"/>
    </row>
    <row r="160" spans="3:3" x14ac:dyDescent="0.25">
      <c r="C160" s="12"/>
    </row>
    <row r="161" spans="3:3" x14ac:dyDescent="0.25">
      <c r="C161" s="12"/>
    </row>
    <row r="162" spans="3:3" x14ac:dyDescent="0.25">
      <c r="C162" s="12"/>
    </row>
    <row r="163" spans="3:3" x14ac:dyDescent="0.25">
      <c r="C163" s="12"/>
    </row>
    <row r="164" spans="3:3" x14ac:dyDescent="0.25">
      <c r="C164" s="12"/>
    </row>
    <row r="165" spans="3:3" x14ac:dyDescent="0.25">
      <c r="C165" s="12"/>
    </row>
    <row r="166" spans="3:3" x14ac:dyDescent="0.25">
      <c r="C166" s="12"/>
    </row>
    <row r="167" spans="3:3" x14ac:dyDescent="0.25">
      <c r="C167" s="12"/>
    </row>
    <row r="168" spans="3:3" x14ac:dyDescent="0.25">
      <c r="C168" s="12"/>
    </row>
    <row r="169" spans="3:3" x14ac:dyDescent="0.25">
      <c r="C169" s="12"/>
    </row>
    <row r="170" spans="3:3" x14ac:dyDescent="0.25">
      <c r="C170" s="12"/>
    </row>
    <row r="171" spans="3:3" x14ac:dyDescent="0.25">
      <c r="C171" s="12"/>
    </row>
    <row r="172" spans="3:3" x14ac:dyDescent="0.25">
      <c r="C172" s="12"/>
    </row>
    <row r="173" spans="3:3" x14ac:dyDescent="0.25">
      <c r="C173" s="12"/>
    </row>
    <row r="174" spans="3:3" x14ac:dyDescent="0.25">
      <c r="C174" s="12"/>
    </row>
    <row r="175" spans="3:3" x14ac:dyDescent="0.25">
      <c r="C175" s="12"/>
    </row>
    <row r="176" spans="3:3" x14ac:dyDescent="0.25">
      <c r="C176" s="12"/>
    </row>
    <row r="177" spans="3:3" x14ac:dyDescent="0.25">
      <c r="C177" s="12"/>
    </row>
    <row r="178" spans="3:3" x14ac:dyDescent="0.25">
      <c r="C178" s="12"/>
    </row>
    <row r="179" spans="3:3" x14ac:dyDescent="0.25">
      <c r="C179" s="12"/>
    </row>
    <row r="180" spans="3:3" x14ac:dyDescent="0.25">
      <c r="C180" s="12"/>
    </row>
    <row r="181" spans="3:3" x14ac:dyDescent="0.25">
      <c r="C181" s="12"/>
    </row>
    <row r="182" spans="3:3" x14ac:dyDescent="0.25">
      <c r="C182" s="12"/>
    </row>
    <row r="183" spans="3:3" x14ac:dyDescent="0.25">
      <c r="C183" s="12"/>
    </row>
    <row r="184" spans="3:3" x14ac:dyDescent="0.25">
      <c r="C184" s="12"/>
    </row>
    <row r="185" spans="3:3" x14ac:dyDescent="0.25">
      <c r="C185" s="12"/>
    </row>
    <row r="186" spans="3:3" x14ac:dyDescent="0.25">
      <c r="C186" s="12"/>
    </row>
    <row r="187" spans="3:3" x14ac:dyDescent="0.25">
      <c r="C187" s="12"/>
    </row>
    <row r="188" spans="3:3" x14ac:dyDescent="0.25">
      <c r="C188" s="12"/>
    </row>
    <row r="189" spans="3:3" x14ac:dyDescent="0.25">
      <c r="C189" s="12"/>
    </row>
    <row r="190" spans="3:3" x14ac:dyDescent="0.25">
      <c r="C190" s="12"/>
    </row>
    <row r="191" spans="3:3" x14ac:dyDescent="0.25">
      <c r="C191" s="12"/>
    </row>
    <row r="192" spans="3:3" x14ac:dyDescent="0.25">
      <c r="C192" s="12"/>
    </row>
    <row r="193" spans="3:3" x14ac:dyDescent="0.25">
      <c r="C193" s="12"/>
    </row>
    <row r="194" spans="3:3" x14ac:dyDescent="0.25">
      <c r="C194" s="12"/>
    </row>
    <row r="195" spans="3:3" x14ac:dyDescent="0.25">
      <c r="C195" s="12"/>
    </row>
    <row r="196" spans="3:3" x14ac:dyDescent="0.25">
      <c r="C196" s="12"/>
    </row>
    <row r="197" spans="3:3" x14ac:dyDescent="0.25">
      <c r="C197" s="12"/>
    </row>
    <row r="198" spans="3:3" x14ac:dyDescent="0.25">
      <c r="C198" s="12"/>
    </row>
    <row r="199" spans="3:3" x14ac:dyDescent="0.25">
      <c r="C199" s="12"/>
    </row>
    <row r="200" spans="3:3" x14ac:dyDescent="0.25">
      <c r="C200" s="12"/>
    </row>
    <row r="201" spans="3:3" x14ac:dyDescent="0.25">
      <c r="C201" s="12"/>
    </row>
    <row r="202" spans="3:3" x14ac:dyDescent="0.25">
      <c r="C202" s="12"/>
    </row>
    <row r="203" spans="3:3" x14ac:dyDescent="0.25">
      <c r="C203" s="12"/>
    </row>
    <row r="204" spans="3:3" x14ac:dyDescent="0.25">
      <c r="C204" s="12"/>
    </row>
    <row r="205" spans="3:3" x14ac:dyDescent="0.25">
      <c r="C205" s="12"/>
    </row>
    <row r="206" spans="3:3" x14ac:dyDescent="0.25">
      <c r="C206" s="12"/>
    </row>
    <row r="207" spans="3:3" x14ac:dyDescent="0.25">
      <c r="C207" s="12"/>
    </row>
    <row r="208" spans="3:3" x14ac:dyDescent="0.25">
      <c r="C208" s="12"/>
    </row>
    <row r="209" spans="3:3" x14ac:dyDescent="0.25">
      <c r="C209" s="12"/>
    </row>
    <row r="210" spans="3:3" x14ac:dyDescent="0.25">
      <c r="C210" s="12"/>
    </row>
    <row r="211" spans="3:3" x14ac:dyDescent="0.25">
      <c r="C211" s="12"/>
    </row>
    <row r="212" spans="3:3" x14ac:dyDescent="0.25">
      <c r="C212" s="12"/>
    </row>
    <row r="213" spans="3:3" x14ac:dyDescent="0.25">
      <c r="C213" s="12"/>
    </row>
    <row r="214" spans="3:3" x14ac:dyDescent="0.25">
      <c r="C214" s="12"/>
    </row>
    <row r="215" spans="3:3" x14ac:dyDescent="0.25">
      <c r="C215" s="12"/>
    </row>
    <row r="216" spans="3:3" x14ac:dyDescent="0.25">
      <c r="C216" s="12"/>
    </row>
    <row r="217" spans="3:3" x14ac:dyDescent="0.25">
      <c r="C217" s="12"/>
    </row>
    <row r="218" spans="3:3" x14ac:dyDescent="0.25">
      <c r="C218" s="12"/>
    </row>
    <row r="219" spans="3:3" x14ac:dyDescent="0.25">
      <c r="C219" s="12"/>
    </row>
    <row r="220" spans="3:3" x14ac:dyDescent="0.25">
      <c r="C220" s="12"/>
    </row>
    <row r="221" spans="3:3" x14ac:dyDescent="0.25">
      <c r="C221" s="12"/>
    </row>
    <row r="222" spans="3:3" x14ac:dyDescent="0.25">
      <c r="C222" s="12"/>
    </row>
    <row r="223" spans="3:3" x14ac:dyDescent="0.25">
      <c r="C223" s="12"/>
    </row>
    <row r="224" spans="3:3" x14ac:dyDescent="0.25">
      <c r="C224" s="12"/>
    </row>
    <row r="225" spans="3:3" x14ac:dyDescent="0.25">
      <c r="C225" s="12"/>
    </row>
    <row r="226" spans="3:3" x14ac:dyDescent="0.25">
      <c r="C226" s="12"/>
    </row>
    <row r="227" spans="3:3" x14ac:dyDescent="0.25">
      <c r="C227" s="12"/>
    </row>
    <row r="228" spans="3:3" x14ac:dyDescent="0.25">
      <c r="C228" s="12"/>
    </row>
    <row r="229" spans="3:3" x14ac:dyDescent="0.25">
      <c r="C229" s="12"/>
    </row>
    <row r="230" spans="3:3" x14ac:dyDescent="0.25">
      <c r="C230" s="12"/>
    </row>
    <row r="231" spans="3:3" x14ac:dyDescent="0.25">
      <c r="C231" s="12"/>
    </row>
    <row r="232" spans="3:3" x14ac:dyDescent="0.25">
      <c r="C232" s="12"/>
    </row>
    <row r="233" spans="3:3" x14ac:dyDescent="0.25">
      <c r="C233" s="12"/>
    </row>
    <row r="234" spans="3:3" x14ac:dyDescent="0.25">
      <c r="C234" s="12"/>
    </row>
    <row r="235" spans="3:3" x14ac:dyDescent="0.25">
      <c r="C235" s="12"/>
    </row>
    <row r="236" spans="3:3" x14ac:dyDescent="0.25">
      <c r="C236" s="12"/>
    </row>
    <row r="237" spans="3:3" x14ac:dyDescent="0.25">
      <c r="C237" s="12"/>
    </row>
    <row r="238" spans="3:3" x14ac:dyDescent="0.25">
      <c r="C238" s="12"/>
    </row>
    <row r="239" spans="3:3" x14ac:dyDescent="0.25">
      <c r="C239" s="12"/>
    </row>
    <row r="240" spans="3:3" x14ac:dyDescent="0.25">
      <c r="C240" s="12"/>
    </row>
    <row r="241" spans="3:3" x14ac:dyDescent="0.25">
      <c r="C241" s="12"/>
    </row>
    <row r="242" spans="3:3" x14ac:dyDescent="0.25">
      <c r="C242" s="12"/>
    </row>
    <row r="243" spans="3:3" x14ac:dyDescent="0.25">
      <c r="C243" s="12"/>
    </row>
    <row r="244" spans="3:3" x14ac:dyDescent="0.25">
      <c r="C244" s="12"/>
    </row>
    <row r="245" spans="3:3" x14ac:dyDescent="0.25">
      <c r="C245" s="12"/>
    </row>
    <row r="246" spans="3:3" x14ac:dyDescent="0.25">
      <c r="C246" s="12"/>
    </row>
    <row r="247" spans="3:3" x14ac:dyDescent="0.25">
      <c r="C247" s="12"/>
    </row>
    <row r="248" spans="3:3" x14ac:dyDescent="0.25">
      <c r="C248" s="12"/>
    </row>
    <row r="249" spans="3:3" x14ac:dyDescent="0.25">
      <c r="C249" s="12"/>
    </row>
    <row r="250" spans="3:3" x14ac:dyDescent="0.25">
      <c r="C250" s="12"/>
    </row>
    <row r="251" spans="3:3" x14ac:dyDescent="0.25">
      <c r="C251" s="12"/>
    </row>
    <row r="252" spans="3:3" x14ac:dyDescent="0.25">
      <c r="C252" s="12"/>
    </row>
    <row r="253" spans="3:3" x14ac:dyDescent="0.25">
      <c r="C253" s="12"/>
    </row>
    <row r="254" spans="3:3" x14ac:dyDescent="0.25">
      <c r="C254" s="12"/>
    </row>
    <row r="255" spans="3:3" x14ac:dyDescent="0.25">
      <c r="C255" s="12"/>
    </row>
    <row r="256" spans="3:3" x14ac:dyDescent="0.25">
      <c r="C256" s="12"/>
    </row>
    <row r="257" spans="3:3" x14ac:dyDescent="0.25">
      <c r="C257" s="12"/>
    </row>
    <row r="258" spans="3:3" x14ac:dyDescent="0.25">
      <c r="C258" s="12"/>
    </row>
    <row r="259" spans="3:3" x14ac:dyDescent="0.25">
      <c r="C259" s="12"/>
    </row>
    <row r="260" spans="3:3" x14ac:dyDescent="0.25">
      <c r="C260" s="12"/>
    </row>
    <row r="261" spans="3:3" x14ac:dyDescent="0.25">
      <c r="C261" s="12"/>
    </row>
    <row r="262" spans="3:3" x14ac:dyDescent="0.25">
      <c r="C262" s="12"/>
    </row>
    <row r="263" spans="3:3" x14ac:dyDescent="0.25">
      <c r="C263" s="12"/>
    </row>
    <row r="264" spans="3:3" x14ac:dyDescent="0.25">
      <c r="C264" s="12"/>
    </row>
    <row r="265" spans="3:3" x14ac:dyDescent="0.25">
      <c r="C265" s="12"/>
    </row>
    <row r="266" spans="3:3" x14ac:dyDescent="0.25">
      <c r="C266" s="12"/>
    </row>
    <row r="267" spans="3:3" x14ac:dyDescent="0.25">
      <c r="C267" s="12"/>
    </row>
    <row r="268" spans="3:3" x14ac:dyDescent="0.25">
      <c r="C268" s="12"/>
    </row>
    <row r="269" spans="3:3" x14ac:dyDescent="0.25">
      <c r="C269" s="12"/>
    </row>
    <row r="270" spans="3:3" x14ac:dyDescent="0.25">
      <c r="C270" s="12"/>
    </row>
    <row r="271" spans="3:3" x14ac:dyDescent="0.25">
      <c r="C271" s="12"/>
    </row>
    <row r="272" spans="3:3" x14ac:dyDescent="0.25">
      <c r="C272" s="12"/>
    </row>
    <row r="273" spans="3:3" x14ac:dyDescent="0.25">
      <c r="C273" s="12"/>
    </row>
    <row r="274" spans="3:3" x14ac:dyDescent="0.25">
      <c r="C274" s="12"/>
    </row>
    <row r="275" spans="3:3" x14ac:dyDescent="0.25">
      <c r="C275" s="12"/>
    </row>
    <row r="276" spans="3:3" x14ac:dyDescent="0.25">
      <c r="C276" s="12"/>
    </row>
    <row r="277" spans="3:3" x14ac:dyDescent="0.25">
      <c r="C277" s="12"/>
    </row>
    <row r="278" spans="3:3" x14ac:dyDescent="0.25">
      <c r="C278" s="12"/>
    </row>
    <row r="279" spans="3:3" x14ac:dyDescent="0.25">
      <c r="C279" s="12"/>
    </row>
    <row r="280" spans="3:3" x14ac:dyDescent="0.25">
      <c r="C280" s="12"/>
    </row>
    <row r="281" spans="3:3" x14ac:dyDescent="0.25">
      <c r="C281" s="12"/>
    </row>
    <row r="282" spans="3:3" x14ac:dyDescent="0.25">
      <c r="C282" s="12"/>
    </row>
    <row r="283" spans="3:3" x14ac:dyDescent="0.25">
      <c r="C283" s="12"/>
    </row>
    <row r="284" spans="3:3" x14ac:dyDescent="0.25">
      <c r="C284" s="12"/>
    </row>
    <row r="285" spans="3:3" x14ac:dyDescent="0.25">
      <c r="C285" s="12"/>
    </row>
    <row r="286" spans="3:3" x14ac:dyDescent="0.25">
      <c r="C286" s="12"/>
    </row>
    <row r="287" spans="3:3" x14ac:dyDescent="0.25">
      <c r="C287" s="12"/>
    </row>
    <row r="288" spans="3:3" x14ac:dyDescent="0.25">
      <c r="C288" s="12"/>
    </row>
    <row r="289" spans="3:3" x14ac:dyDescent="0.25">
      <c r="C289" s="12"/>
    </row>
    <row r="290" spans="3:3" x14ac:dyDescent="0.25">
      <c r="C290" s="12"/>
    </row>
    <row r="291" spans="3:3" x14ac:dyDescent="0.25">
      <c r="C291" s="12"/>
    </row>
    <row r="292" spans="3:3" x14ac:dyDescent="0.25">
      <c r="C292" s="12"/>
    </row>
    <row r="293" spans="3:3" x14ac:dyDescent="0.25">
      <c r="C293" s="12"/>
    </row>
    <row r="294" spans="3:3" x14ac:dyDescent="0.25">
      <c r="C294" s="12"/>
    </row>
    <row r="295" spans="3:3" x14ac:dyDescent="0.25">
      <c r="C295" s="12"/>
    </row>
    <row r="296" spans="3:3" x14ac:dyDescent="0.25">
      <c r="C296" s="12"/>
    </row>
    <row r="297" spans="3:3" x14ac:dyDescent="0.25">
      <c r="C297" s="12"/>
    </row>
  </sheetData>
  <mergeCells count="3">
    <mergeCell ref="A2:B2"/>
    <mergeCell ref="A8:A34"/>
    <mergeCell ref="B8:B34"/>
  </mergeCells>
  <dataValidations count="5">
    <dataValidation type="list" allowBlank="1" showInputMessage="1" showErrorMessage="1" sqref="FZ65417:FZ65421 PV65417:PV65421 ZR65417:ZR65421 AJN65417:AJN65421 ATJ65417:ATJ65421 BDF65417:BDF65421 BNB65417:BNB65421 BWX65417:BWX65421 CGT65417:CGT65421 CQP65417:CQP65421 DAL65417:DAL65421 DKH65417:DKH65421 DUD65417:DUD65421 EDZ65417:EDZ65421 ENV65417:ENV65421 EXR65417:EXR65421 FHN65417:FHN65421 FRJ65417:FRJ65421 GBF65417:GBF65421 GLB65417:GLB65421 GUX65417:GUX65421 HET65417:HET65421 HOP65417:HOP65421 HYL65417:HYL65421 IIH65417:IIH65421 ISD65417:ISD65421 JBZ65417:JBZ65421 JLV65417:JLV65421 JVR65417:JVR65421 KFN65417:KFN65421 KPJ65417:KPJ65421 KZF65417:KZF65421 LJB65417:LJB65421 LSX65417:LSX65421 MCT65417:MCT65421 MMP65417:MMP65421 MWL65417:MWL65421 NGH65417:NGH65421 NQD65417:NQD65421 NZZ65417:NZZ65421 OJV65417:OJV65421 OTR65417:OTR65421 PDN65417:PDN65421 PNJ65417:PNJ65421 PXF65417:PXF65421 QHB65417:QHB65421 QQX65417:QQX65421 RAT65417:RAT65421 RKP65417:RKP65421 RUL65417:RUL65421 SEH65417:SEH65421 SOD65417:SOD65421 SXZ65417:SXZ65421 THV65417:THV65421 TRR65417:TRR65421 UBN65417:UBN65421 ULJ65417:ULJ65421 UVF65417:UVF65421 VFB65417:VFB65421 VOX65417:VOX65421 VYT65417:VYT65421 WIP65417:WIP65421 WSL65417:WSL65421 FZ130953:FZ130957 PV130953:PV130957 ZR130953:ZR130957 AJN130953:AJN130957 ATJ130953:ATJ130957 BDF130953:BDF130957 BNB130953:BNB130957 BWX130953:BWX130957 CGT130953:CGT130957 CQP130953:CQP130957 DAL130953:DAL130957 DKH130953:DKH130957 DUD130953:DUD130957 EDZ130953:EDZ130957 ENV130953:ENV130957 EXR130953:EXR130957 FHN130953:FHN130957 FRJ130953:FRJ130957 GBF130953:GBF130957 GLB130953:GLB130957 GUX130953:GUX130957 HET130953:HET130957 HOP130953:HOP130957 HYL130953:HYL130957 IIH130953:IIH130957 ISD130953:ISD130957 JBZ130953:JBZ130957 JLV130953:JLV130957 JVR130953:JVR130957 KFN130953:KFN130957 KPJ130953:KPJ130957 KZF130953:KZF130957 LJB130953:LJB130957 LSX130953:LSX130957 MCT130953:MCT130957 MMP130953:MMP130957 MWL130953:MWL130957 NGH130953:NGH130957 NQD130953:NQD130957 NZZ130953:NZZ130957 OJV130953:OJV130957 OTR130953:OTR130957 PDN130953:PDN130957 PNJ130953:PNJ130957 PXF130953:PXF130957 QHB130953:QHB130957 QQX130953:QQX130957 RAT130953:RAT130957 RKP130953:RKP130957 RUL130953:RUL130957 SEH130953:SEH130957 SOD130953:SOD130957 SXZ130953:SXZ130957 THV130953:THV130957 TRR130953:TRR130957 UBN130953:UBN130957 ULJ130953:ULJ130957 UVF130953:UVF130957 VFB130953:VFB130957 VOX130953:VOX130957 VYT130953:VYT130957 WIP130953:WIP130957 WSL130953:WSL130957 FZ196489:FZ196493 PV196489:PV196493 ZR196489:ZR196493 AJN196489:AJN196493 ATJ196489:ATJ196493 BDF196489:BDF196493 BNB196489:BNB196493 BWX196489:BWX196493 CGT196489:CGT196493 CQP196489:CQP196493 DAL196489:DAL196493 DKH196489:DKH196493 DUD196489:DUD196493 EDZ196489:EDZ196493 ENV196489:ENV196493 EXR196489:EXR196493 FHN196489:FHN196493 FRJ196489:FRJ196493 GBF196489:GBF196493 GLB196489:GLB196493 GUX196489:GUX196493 HET196489:HET196493 HOP196489:HOP196493 HYL196489:HYL196493 IIH196489:IIH196493 ISD196489:ISD196493 JBZ196489:JBZ196493 JLV196489:JLV196493 JVR196489:JVR196493 KFN196489:KFN196493 KPJ196489:KPJ196493 KZF196489:KZF196493 LJB196489:LJB196493 LSX196489:LSX196493 MCT196489:MCT196493 MMP196489:MMP196493 MWL196489:MWL196493 NGH196489:NGH196493 NQD196489:NQD196493 NZZ196489:NZZ196493 OJV196489:OJV196493 OTR196489:OTR196493 PDN196489:PDN196493 PNJ196489:PNJ196493 PXF196489:PXF196493 QHB196489:QHB196493 QQX196489:QQX196493 RAT196489:RAT196493 RKP196489:RKP196493 RUL196489:RUL196493 SEH196489:SEH196493 SOD196489:SOD196493 SXZ196489:SXZ196493 THV196489:THV196493 TRR196489:TRR196493 UBN196489:UBN196493 ULJ196489:ULJ196493 UVF196489:UVF196493 VFB196489:VFB196493 VOX196489:VOX196493 VYT196489:VYT196493 WIP196489:WIP196493 WSL196489:WSL196493 FZ262025:FZ262029 PV262025:PV262029 ZR262025:ZR262029 AJN262025:AJN262029 ATJ262025:ATJ262029 BDF262025:BDF262029 BNB262025:BNB262029 BWX262025:BWX262029 CGT262025:CGT262029 CQP262025:CQP262029 DAL262025:DAL262029 DKH262025:DKH262029 DUD262025:DUD262029 EDZ262025:EDZ262029 ENV262025:ENV262029 EXR262025:EXR262029 FHN262025:FHN262029 FRJ262025:FRJ262029 GBF262025:GBF262029 GLB262025:GLB262029 GUX262025:GUX262029 HET262025:HET262029 HOP262025:HOP262029 HYL262025:HYL262029 IIH262025:IIH262029 ISD262025:ISD262029 JBZ262025:JBZ262029 JLV262025:JLV262029 JVR262025:JVR262029 KFN262025:KFN262029 KPJ262025:KPJ262029 KZF262025:KZF262029 LJB262025:LJB262029 LSX262025:LSX262029 MCT262025:MCT262029 MMP262025:MMP262029 MWL262025:MWL262029 NGH262025:NGH262029 NQD262025:NQD262029 NZZ262025:NZZ262029 OJV262025:OJV262029 OTR262025:OTR262029 PDN262025:PDN262029 PNJ262025:PNJ262029 PXF262025:PXF262029 QHB262025:QHB262029 QQX262025:QQX262029 RAT262025:RAT262029 RKP262025:RKP262029 RUL262025:RUL262029 SEH262025:SEH262029 SOD262025:SOD262029 SXZ262025:SXZ262029 THV262025:THV262029 TRR262025:TRR262029 UBN262025:UBN262029 ULJ262025:ULJ262029 UVF262025:UVF262029 VFB262025:VFB262029 VOX262025:VOX262029 VYT262025:VYT262029 WIP262025:WIP262029 WSL262025:WSL262029 FZ327561:FZ327565 PV327561:PV327565 ZR327561:ZR327565 AJN327561:AJN327565 ATJ327561:ATJ327565 BDF327561:BDF327565 BNB327561:BNB327565 BWX327561:BWX327565 CGT327561:CGT327565 CQP327561:CQP327565 DAL327561:DAL327565 DKH327561:DKH327565 DUD327561:DUD327565 EDZ327561:EDZ327565 ENV327561:ENV327565 EXR327561:EXR327565 FHN327561:FHN327565 FRJ327561:FRJ327565 GBF327561:GBF327565 GLB327561:GLB327565 GUX327561:GUX327565 HET327561:HET327565 HOP327561:HOP327565 HYL327561:HYL327565 IIH327561:IIH327565 ISD327561:ISD327565 JBZ327561:JBZ327565 JLV327561:JLV327565 JVR327561:JVR327565 KFN327561:KFN327565 KPJ327561:KPJ327565 KZF327561:KZF327565 LJB327561:LJB327565 LSX327561:LSX327565 MCT327561:MCT327565 MMP327561:MMP327565 MWL327561:MWL327565 NGH327561:NGH327565 NQD327561:NQD327565 NZZ327561:NZZ327565 OJV327561:OJV327565 OTR327561:OTR327565 PDN327561:PDN327565 PNJ327561:PNJ327565 PXF327561:PXF327565 QHB327561:QHB327565 QQX327561:QQX327565 RAT327561:RAT327565 RKP327561:RKP327565 RUL327561:RUL327565 SEH327561:SEH327565 SOD327561:SOD327565 SXZ327561:SXZ327565 THV327561:THV327565 TRR327561:TRR327565 UBN327561:UBN327565 ULJ327561:ULJ327565 UVF327561:UVF327565 VFB327561:VFB327565 VOX327561:VOX327565 VYT327561:VYT327565 WIP327561:WIP327565 WSL327561:WSL327565 FZ393097:FZ393101 PV393097:PV393101 ZR393097:ZR393101 AJN393097:AJN393101 ATJ393097:ATJ393101 BDF393097:BDF393101 BNB393097:BNB393101 BWX393097:BWX393101 CGT393097:CGT393101 CQP393097:CQP393101 DAL393097:DAL393101 DKH393097:DKH393101 DUD393097:DUD393101 EDZ393097:EDZ393101 ENV393097:ENV393101 EXR393097:EXR393101 FHN393097:FHN393101 FRJ393097:FRJ393101 GBF393097:GBF393101 GLB393097:GLB393101 GUX393097:GUX393101 HET393097:HET393101 HOP393097:HOP393101 HYL393097:HYL393101 IIH393097:IIH393101 ISD393097:ISD393101 JBZ393097:JBZ393101 JLV393097:JLV393101 JVR393097:JVR393101 KFN393097:KFN393101 KPJ393097:KPJ393101 KZF393097:KZF393101 LJB393097:LJB393101 LSX393097:LSX393101 MCT393097:MCT393101 MMP393097:MMP393101 MWL393097:MWL393101 NGH393097:NGH393101 NQD393097:NQD393101 NZZ393097:NZZ393101 OJV393097:OJV393101 OTR393097:OTR393101 PDN393097:PDN393101 PNJ393097:PNJ393101 PXF393097:PXF393101 QHB393097:QHB393101 QQX393097:QQX393101 RAT393097:RAT393101 RKP393097:RKP393101 RUL393097:RUL393101 SEH393097:SEH393101 SOD393097:SOD393101 SXZ393097:SXZ393101 THV393097:THV393101 TRR393097:TRR393101 UBN393097:UBN393101 ULJ393097:ULJ393101 UVF393097:UVF393101 VFB393097:VFB393101 VOX393097:VOX393101 VYT393097:VYT393101 WIP393097:WIP393101 WSL393097:WSL393101 FZ458633:FZ458637 PV458633:PV458637 ZR458633:ZR458637 AJN458633:AJN458637 ATJ458633:ATJ458637 BDF458633:BDF458637 BNB458633:BNB458637 BWX458633:BWX458637 CGT458633:CGT458637 CQP458633:CQP458637 DAL458633:DAL458637 DKH458633:DKH458637 DUD458633:DUD458637 EDZ458633:EDZ458637 ENV458633:ENV458637 EXR458633:EXR458637 FHN458633:FHN458637 FRJ458633:FRJ458637 GBF458633:GBF458637 GLB458633:GLB458637 GUX458633:GUX458637 HET458633:HET458637 HOP458633:HOP458637 HYL458633:HYL458637 IIH458633:IIH458637 ISD458633:ISD458637 JBZ458633:JBZ458637 JLV458633:JLV458637 JVR458633:JVR458637 KFN458633:KFN458637 KPJ458633:KPJ458637 KZF458633:KZF458637 LJB458633:LJB458637 LSX458633:LSX458637 MCT458633:MCT458637 MMP458633:MMP458637 MWL458633:MWL458637 NGH458633:NGH458637 NQD458633:NQD458637 NZZ458633:NZZ458637 OJV458633:OJV458637 OTR458633:OTR458637 PDN458633:PDN458637 PNJ458633:PNJ458637 PXF458633:PXF458637 QHB458633:QHB458637 QQX458633:QQX458637 RAT458633:RAT458637 RKP458633:RKP458637 RUL458633:RUL458637 SEH458633:SEH458637 SOD458633:SOD458637 SXZ458633:SXZ458637 THV458633:THV458637 TRR458633:TRR458637 UBN458633:UBN458637 ULJ458633:ULJ458637 UVF458633:UVF458637 VFB458633:VFB458637 VOX458633:VOX458637 VYT458633:VYT458637 WIP458633:WIP458637 WSL458633:WSL458637 FZ524169:FZ524173 PV524169:PV524173 ZR524169:ZR524173 AJN524169:AJN524173 ATJ524169:ATJ524173 BDF524169:BDF524173 BNB524169:BNB524173 BWX524169:BWX524173 CGT524169:CGT524173 CQP524169:CQP524173 DAL524169:DAL524173 DKH524169:DKH524173 DUD524169:DUD524173 EDZ524169:EDZ524173 ENV524169:ENV524173 EXR524169:EXR524173 FHN524169:FHN524173 FRJ524169:FRJ524173 GBF524169:GBF524173 GLB524169:GLB524173 GUX524169:GUX524173 HET524169:HET524173 HOP524169:HOP524173 HYL524169:HYL524173 IIH524169:IIH524173 ISD524169:ISD524173 JBZ524169:JBZ524173 JLV524169:JLV524173 JVR524169:JVR524173 KFN524169:KFN524173 KPJ524169:KPJ524173 KZF524169:KZF524173 LJB524169:LJB524173 LSX524169:LSX524173 MCT524169:MCT524173 MMP524169:MMP524173 MWL524169:MWL524173 NGH524169:NGH524173 NQD524169:NQD524173 NZZ524169:NZZ524173 OJV524169:OJV524173 OTR524169:OTR524173 PDN524169:PDN524173 PNJ524169:PNJ524173 PXF524169:PXF524173 QHB524169:QHB524173 QQX524169:QQX524173 RAT524169:RAT524173 RKP524169:RKP524173 RUL524169:RUL524173 SEH524169:SEH524173 SOD524169:SOD524173 SXZ524169:SXZ524173 THV524169:THV524173 TRR524169:TRR524173 UBN524169:UBN524173 ULJ524169:ULJ524173 UVF524169:UVF524173 VFB524169:VFB524173 VOX524169:VOX524173 VYT524169:VYT524173 WIP524169:WIP524173 WSL524169:WSL524173 FZ589705:FZ589709 PV589705:PV589709 ZR589705:ZR589709 AJN589705:AJN589709 ATJ589705:ATJ589709 BDF589705:BDF589709 BNB589705:BNB589709 BWX589705:BWX589709 CGT589705:CGT589709 CQP589705:CQP589709 DAL589705:DAL589709 DKH589705:DKH589709 DUD589705:DUD589709 EDZ589705:EDZ589709 ENV589705:ENV589709 EXR589705:EXR589709 FHN589705:FHN589709 FRJ589705:FRJ589709 GBF589705:GBF589709 GLB589705:GLB589709 GUX589705:GUX589709 HET589705:HET589709 HOP589705:HOP589709 HYL589705:HYL589709 IIH589705:IIH589709 ISD589705:ISD589709 JBZ589705:JBZ589709 JLV589705:JLV589709 JVR589705:JVR589709 KFN589705:KFN589709 KPJ589705:KPJ589709 KZF589705:KZF589709 LJB589705:LJB589709 LSX589705:LSX589709 MCT589705:MCT589709 MMP589705:MMP589709 MWL589705:MWL589709 NGH589705:NGH589709 NQD589705:NQD589709 NZZ589705:NZZ589709 OJV589705:OJV589709 OTR589705:OTR589709 PDN589705:PDN589709 PNJ589705:PNJ589709 PXF589705:PXF589709 QHB589705:QHB589709 QQX589705:QQX589709 RAT589705:RAT589709 RKP589705:RKP589709 RUL589705:RUL589709 SEH589705:SEH589709 SOD589705:SOD589709 SXZ589705:SXZ589709 THV589705:THV589709 TRR589705:TRR589709 UBN589705:UBN589709 ULJ589705:ULJ589709 UVF589705:UVF589709 VFB589705:VFB589709 VOX589705:VOX589709 VYT589705:VYT589709 WIP589705:WIP589709 WSL589705:WSL589709 FZ655241:FZ655245 PV655241:PV655245 ZR655241:ZR655245 AJN655241:AJN655245 ATJ655241:ATJ655245 BDF655241:BDF655245 BNB655241:BNB655245 BWX655241:BWX655245 CGT655241:CGT655245 CQP655241:CQP655245 DAL655241:DAL655245 DKH655241:DKH655245 DUD655241:DUD655245 EDZ655241:EDZ655245 ENV655241:ENV655245 EXR655241:EXR655245 FHN655241:FHN655245 FRJ655241:FRJ655245 GBF655241:GBF655245 GLB655241:GLB655245 GUX655241:GUX655245 HET655241:HET655245 HOP655241:HOP655245 HYL655241:HYL655245 IIH655241:IIH655245 ISD655241:ISD655245 JBZ655241:JBZ655245 JLV655241:JLV655245 JVR655241:JVR655245 KFN655241:KFN655245 KPJ655241:KPJ655245 KZF655241:KZF655245 LJB655241:LJB655245 LSX655241:LSX655245 MCT655241:MCT655245 MMP655241:MMP655245 MWL655241:MWL655245 NGH655241:NGH655245 NQD655241:NQD655245 NZZ655241:NZZ655245 OJV655241:OJV655245 OTR655241:OTR655245 PDN655241:PDN655245 PNJ655241:PNJ655245 PXF655241:PXF655245 QHB655241:QHB655245 QQX655241:QQX655245 RAT655241:RAT655245 RKP655241:RKP655245 RUL655241:RUL655245 SEH655241:SEH655245 SOD655241:SOD655245 SXZ655241:SXZ655245 THV655241:THV655245 TRR655241:TRR655245 UBN655241:UBN655245 ULJ655241:ULJ655245 UVF655241:UVF655245 VFB655241:VFB655245 VOX655241:VOX655245 VYT655241:VYT655245 WIP655241:WIP655245 WSL655241:WSL655245 FZ720777:FZ720781 PV720777:PV720781 ZR720777:ZR720781 AJN720777:AJN720781 ATJ720777:ATJ720781 BDF720777:BDF720781 BNB720777:BNB720781 BWX720777:BWX720781 CGT720777:CGT720781 CQP720777:CQP720781 DAL720777:DAL720781 DKH720777:DKH720781 DUD720777:DUD720781 EDZ720777:EDZ720781 ENV720777:ENV720781 EXR720777:EXR720781 FHN720777:FHN720781 FRJ720777:FRJ720781 GBF720777:GBF720781 GLB720777:GLB720781 GUX720777:GUX720781 HET720777:HET720781 HOP720777:HOP720781 HYL720777:HYL720781 IIH720777:IIH720781 ISD720777:ISD720781 JBZ720777:JBZ720781 JLV720777:JLV720781 JVR720777:JVR720781 KFN720777:KFN720781 KPJ720777:KPJ720781 KZF720777:KZF720781 LJB720777:LJB720781 LSX720777:LSX720781 MCT720777:MCT720781 MMP720777:MMP720781 MWL720777:MWL720781 NGH720777:NGH720781 NQD720777:NQD720781 NZZ720777:NZZ720781 OJV720777:OJV720781 OTR720777:OTR720781 PDN720777:PDN720781 PNJ720777:PNJ720781 PXF720777:PXF720781 QHB720777:QHB720781 QQX720777:QQX720781 RAT720777:RAT720781 RKP720777:RKP720781 RUL720777:RUL720781 SEH720777:SEH720781 SOD720777:SOD720781 SXZ720777:SXZ720781 THV720777:THV720781 TRR720777:TRR720781 UBN720777:UBN720781 ULJ720777:ULJ720781 UVF720777:UVF720781 VFB720777:VFB720781 VOX720777:VOX720781 VYT720777:VYT720781 WIP720777:WIP720781 WSL720777:WSL720781 FZ786313:FZ786317 PV786313:PV786317 ZR786313:ZR786317 AJN786313:AJN786317 ATJ786313:ATJ786317 BDF786313:BDF786317 BNB786313:BNB786317 BWX786313:BWX786317 CGT786313:CGT786317 CQP786313:CQP786317 DAL786313:DAL786317 DKH786313:DKH786317 DUD786313:DUD786317 EDZ786313:EDZ786317 ENV786313:ENV786317 EXR786313:EXR786317 FHN786313:FHN786317 FRJ786313:FRJ786317 GBF786313:GBF786317 GLB786313:GLB786317 GUX786313:GUX786317 HET786313:HET786317 HOP786313:HOP786317 HYL786313:HYL786317 IIH786313:IIH786317 ISD786313:ISD786317 JBZ786313:JBZ786317 JLV786313:JLV786317 JVR786313:JVR786317 KFN786313:KFN786317 KPJ786313:KPJ786317 KZF786313:KZF786317 LJB786313:LJB786317 LSX786313:LSX786317 MCT786313:MCT786317 MMP786313:MMP786317 MWL786313:MWL786317 NGH786313:NGH786317 NQD786313:NQD786317 NZZ786313:NZZ786317 OJV786313:OJV786317 OTR786313:OTR786317 PDN786313:PDN786317 PNJ786313:PNJ786317 PXF786313:PXF786317 QHB786313:QHB786317 QQX786313:QQX786317 RAT786313:RAT786317 RKP786313:RKP786317 RUL786313:RUL786317 SEH786313:SEH786317 SOD786313:SOD786317 SXZ786313:SXZ786317 THV786313:THV786317 TRR786313:TRR786317 UBN786313:UBN786317 ULJ786313:ULJ786317 UVF786313:UVF786317 VFB786313:VFB786317 VOX786313:VOX786317 VYT786313:VYT786317 WIP786313:WIP786317 WSL786313:WSL786317 FZ851849:FZ851853 PV851849:PV851853 ZR851849:ZR851853 AJN851849:AJN851853 ATJ851849:ATJ851853 BDF851849:BDF851853 BNB851849:BNB851853 BWX851849:BWX851853 CGT851849:CGT851853 CQP851849:CQP851853 DAL851849:DAL851853 DKH851849:DKH851853 DUD851849:DUD851853 EDZ851849:EDZ851853 ENV851849:ENV851853 EXR851849:EXR851853 FHN851849:FHN851853 FRJ851849:FRJ851853 GBF851849:GBF851853 GLB851849:GLB851853 GUX851849:GUX851853 HET851849:HET851853 HOP851849:HOP851853 HYL851849:HYL851853 IIH851849:IIH851853 ISD851849:ISD851853 JBZ851849:JBZ851853 JLV851849:JLV851853 JVR851849:JVR851853 KFN851849:KFN851853 KPJ851849:KPJ851853 KZF851849:KZF851853 LJB851849:LJB851853 LSX851849:LSX851853 MCT851849:MCT851853 MMP851849:MMP851853 MWL851849:MWL851853 NGH851849:NGH851853 NQD851849:NQD851853 NZZ851849:NZZ851853 OJV851849:OJV851853 OTR851849:OTR851853 PDN851849:PDN851853 PNJ851849:PNJ851853 PXF851849:PXF851853 QHB851849:QHB851853 QQX851849:QQX851853 RAT851849:RAT851853 RKP851849:RKP851853 RUL851849:RUL851853 SEH851849:SEH851853 SOD851849:SOD851853 SXZ851849:SXZ851853 THV851849:THV851853 TRR851849:TRR851853 UBN851849:UBN851853 ULJ851849:ULJ851853 UVF851849:UVF851853 VFB851849:VFB851853 VOX851849:VOX851853 VYT851849:VYT851853 WIP851849:WIP851853 WSL851849:WSL851853 FZ917385:FZ917389 PV917385:PV917389 ZR917385:ZR917389 AJN917385:AJN917389 ATJ917385:ATJ917389 BDF917385:BDF917389 BNB917385:BNB917389 BWX917385:BWX917389 CGT917385:CGT917389 CQP917385:CQP917389 DAL917385:DAL917389 DKH917385:DKH917389 DUD917385:DUD917389 EDZ917385:EDZ917389 ENV917385:ENV917389 EXR917385:EXR917389 FHN917385:FHN917389 FRJ917385:FRJ917389 GBF917385:GBF917389 GLB917385:GLB917389 GUX917385:GUX917389 HET917385:HET917389 HOP917385:HOP917389 HYL917385:HYL917389 IIH917385:IIH917389 ISD917385:ISD917389 JBZ917385:JBZ917389 JLV917385:JLV917389 JVR917385:JVR917389 KFN917385:KFN917389 KPJ917385:KPJ917389 KZF917385:KZF917389 LJB917385:LJB917389 LSX917385:LSX917389 MCT917385:MCT917389 MMP917385:MMP917389 MWL917385:MWL917389 NGH917385:NGH917389 NQD917385:NQD917389 NZZ917385:NZZ917389 OJV917385:OJV917389 OTR917385:OTR917389 PDN917385:PDN917389 PNJ917385:PNJ917389 PXF917385:PXF917389 QHB917385:QHB917389 QQX917385:QQX917389 RAT917385:RAT917389 RKP917385:RKP917389 RUL917385:RUL917389 SEH917385:SEH917389 SOD917385:SOD917389 SXZ917385:SXZ917389 THV917385:THV917389 TRR917385:TRR917389 UBN917385:UBN917389 ULJ917385:ULJ917389 UVF917385:UVF917389 VFB917385:VFB917389 VOX917385:VOX917389 VYT917385:VYT917389 WIP917385:WIP917389 WSL917385:WSL917389 FZ982921:FZ982925 PV982921:PV982925 ZR982921:ZR982925 AJN982921:AJN982925 ATJ982921:ATJ982925 BDF982921:BDF982925 BNB982921:BNB982925 BWX982921:BWX982925 CGT982921:CGT982925 CQP982921:CQP982925 DAL982921:DAL982925 DKH982921:DKH982925 DUD982921:DUD982925 EDZ982921:EDZ982925 ENV982921:ENV982925 EXR982921:EXR982925 FHN982921:FHN982925 FRJ982921:FRJ982925 GBF982921:GBF982925 GLB982921:GLB982925 GUX982921:GUX982925 HET982921:HET982925 HOP982921:HOP982925 HYL982921:HYL982925 IIH982921:IIH982925 ISD982921:ISD982925 JBZ982921:JBZ982925 JLV982921:JLV982925 JVR982921:JVR982925 KFN982921:KFN982925 KPJ982921:KPJ982925 KZF982921:KZF982925 LJB982921:LJB982925 LSX982921:LSX982925 MCT982921:MCT982925 MMP982921:MMP982925 MWL982921:MWL982925 NGH982921:NGH982925 NQD982921:NQD982925 NZZ982921:NZZ982925 OJV982921:OJV982925 OTR982921:OTR982925 PDN982921:PDN982925 PNJ982921:PNJ982925 PXF982921:PXF982925 QHB982921:QHB982925 QQX982921:QQX982925 RAT982921:RAT982925 RKP982921:RKP982925 RUL982921:RUL982925 SEH982921:SEH982925 SOD982921:SOD982925 SXZ982921:SXZ982925 THV982921:THV982925 TRR982921:TRR982925 UBN982921:UBN982925 ULJ982921:ULJ982925 UVF982921:UVF982925 VFB982921:VFB982925 VOX982921:VOX982925 VYT982921:VYT982925 WIP982921:WIP982925 WSL982921:WSL982925 WQL8 WGP8 VWT8 VMX8 VDB8 UTF8 UJJ8 TZN8 TPR8 TFV8 SVZ8 SMD8 SCH8 RSL8 RIP8 QYT8 QOX8 QFB8 PVF8 PLJ8 PBN8 ORR8 OHV8 NXZ8 NOD8 NEH8 MUL8 MKP8 MAT8 LQX8 LHB8 KXF8 KNJ8 KDN8 JTR8 JJV8 IZZ8 IQD8 IGH8 HWL8 HMP8 HCT8 GSX8 GJB8 FZF8 FPJ8 FFN8 EVR8 ELV8 EBZ8 DSD8 DIH8 CYL8 COP8 CET8 BUX8 BLB8 BBF8 ARJ8 AHN8 XR8 NV8 DZ8 WGX9:WGX19 VXB9:VXB19 VNF9:VNF19 VDJ9:VDJ19 UTN9:UTN19 UJR9:UJR19 TZV9:TZV19 TPZ9:TPZ19 TGD9:TGD19 SWH9:SWH19 SML9:SML19 SCP9:SCP19 RST9:RST19 RIX9:RIX19 QZB9:QZB19 QPF9:QPF19 QFJ9:QFJ19 PVN9:PVN19 PLR9:PLR19 PBV9:PBV19 ORZ9:ORZ19 OID9:OID19 NYH9:NYH19 NOL9:NOL19 NEP9:NEP19 MUT9:MUT19 MKX9:MKX19 MBB9:MBB19 LRF9:LRF19 LHJ9:LHJ19 KXN9:KXN19 KNR9:KNR19 KDV9:KDV19 JTZ9:JTZ19 JKD9:JKD19 JAH9:JAH19 IQL9:IQL19 IGP9:IGP19 HWT9:HWT19 HMX9:HMX19 HDB9:HDB19 GTF9:GTF19 GJJ9:GJJ19 FZN9:FZN19 FPR9:FPR19 FFV9:FFV19 EVZ9:EVZ19 EMD9:EMD19 ECH9:ECH19 DSL9:DSL19 DIP9:DIP19 CYT9:CYT19 COX9:COX19 CFB9:CFB19 BVF9:BVF19 BLJ9:BLJ19 BBN9:BBN19 ARR9:ARR19 AHV9:AHV19 XZ9:XZ19 OD9:OD19 EH9:EH19 WQT9:WQT19">
      <formula1>duree</formula1>
    </dataValidation>
    <dataValidation type="list" allowBlank="1" showInputMessage="1" showErrorMessage="1" sqref="FX65422 PT65422 ZP65422 AJL65422 ATH65422 BDD65422 BMZ65422 BWV65422 CGR65422 CQN65422 DAJ65422 DKF65422 DUB65422 EDX65422 ENT65422 EXP65422 FHL65422 FRH65422 GBD65422 GKZ65422 GUV65422 HER65422 HON65422 HYJ65422 IIF65422 ISB65422 JBX65422 JLT65422 JVP65422 KFL65422 KPH65422 KZD65422 LIZ65422 LSV65422 MCR65422 MMN65422 MWJ65422 NGF65422 NQB65422 NZX65422 OJT65422 OTP65422 PDL65422 PNH65422 PXD65422 QGZ65422 QQV65422 RAR65422 RKN65422 RUJ65422 SEF65422 SOB65422 SXX65422 THT65422 TRP65422 UBL65422 ULH65422 UVD65422 VEZ65422 VOV65422 VYR65422 WIN65422 WSJ65422 FX130958 PT130958 ZP130958 AJL130958 ATH130958 BDD130958 BMZ130958 BWV130958 CGR130958 CQN130958 DAJ130958 DKF130958 DUB130958 EDX130958 ENT130958 EXP130958 FHL130958 FRH130958 GBD130958 GKZ130958 GUV130958 HER130958 HON130958 HYJ130958 IIF130958 ISB130958 JBX130958 JLT130958 JVP130958 KFL130958 KPH130958 KZD130958 LIZ130958 LSV130958 MCR130958 MMN130958 MWJ130958 NGF130958 NQB130958 NZX130958 OJT130958 OTP130958 PDL130958 PNH130958 PXD130958 QGZ130958 QQV130958 RAR130958 RKN130958 RUJ130958 SEF130958 SOB130958 SXX130958 THT130958 TRP130958 UBL130958 ULH130958 UVD130958 VEZ130958 VOV130958 VYR130958 WIN130958 WSJ130958 FX196494 PT196494 ZP196494 AJL196494 ATH196494 BDD196494 BMZ196494 BWV196494 CGR196494 CQN196494 DAJ196494 DKF196494 DUB196494 EDX196494 ENT196494 EXP196494 FHL196494 FRH196494 GBD196494 GKZ196494 GUV196494 HER196494 HON196494 HYJ196494 IIF196494 ISB196494 JBX196494 JLT196494 JVP196494 KFL196494 KPH196494 KZD196494 LIZ196494 LSV196494 MCR196494 MMN196494 MWJ196494 NGF196494 NQB196494 NZX196494 OJT196494 OTP196494 PDL196494 PNH196494 PXD196494 QGZ196494 QQV196494 RAR196494 RKN196494 RUJ196494 SEF196494 SOB196494 SXX196494 THT196494 TRP196494 UBL196494 ULH196494 UVD196494 VEZ196494 VOV196494 VYR196494 WIN196494 WSJ196494 FX262030 PT262030 ZP262030 AJL262030 ATH262030 BDD262030 BMZ262030 BWV262030 CGR262030 CQN262030 DAJ262030 DKF262030 DUB262030 EDX262030 ENT262030 EXP262030 FHL262030 FRH262030 GBD262030 GKZ262030 GUV262030 HER262030 HON262030 HYJ262030 IIF262030 ISB262030 JBX262030 JLT262030 JVP262030 KFL262030 KPH262030 KZD262030 LIZ262030 LSV262030 MCR262030 MMN262030 MWJ262030 NGF262030 NQB262030 NZX262030 OJT262030 OTP262030 PDL262030 PNH262030 PXD262030 QGZ262030 QQV262030 RAR262030 RKN262030 RUJ262030 SEF262030 SOB262030 SXX262030 THT262030 TRP262030 UBL262030 ULH262030 UVD262030 VEZ262030 VOV262030 VYR262030 WIN262030 WSJ262030 FX327566 PT327566 ZP327566 AJL327566 ATH327566 BDD327566 BMZ327566 BWV327566 CGR327566 CQN327566 DAJ327566 DKF327566 DUB327566 EDX327566 ENT327566 EXP327566 FHL327566 FRH327566 GBD327566 GKZ327566 GUV327566 HER327566 HON327566 HYJ327566 IIF327566 ISB327566 JBX327566 JLT327566 JVP327566 KFL327566 KPH327566 KZD327566 LIZ327566 LSV327566 MCR327566 MMN327566 MWJ327566 NGF327566 NQB327566 NZX327566 OJT327566 OTP327566 PDL327566 PNH327566 PXD327566 QGZ327566 QQV327566 RAR327566 RKN327566 RUJ327566 SEF327566 SOB327566 SXX327566 THT327566 TRP327566 UBL327566 ULH327566 UVD327566 VEZ327566 VOV327566 VYR327566 WIN327566 WSJ327566 FX393102 PT393102 ZP393102 AJL393102 ATH393102 BDD393102 BMZ393102 BWV393102 CGR393102 CQN393102 DAJ393102 DKF393102 DUB393102 EDX393102 ENT393102 EXP393102 FHL393102 FRH393102 GBD393102 GKZ393102 GUV393102 HER393102 HON393102 HYJ393102 IIF393102 ISB393102 JBX393102 JLT393102 JVP393102 KFL393102 KPH393102 KZD393102 LIZ393102 LSV393102 MCR393102 MMN393102 MWJ393102 NGF393102 NQB393102 NZX393102 OJT393102 OTP393102 PDL393102 PNH393102 PXD393102 QGZ393102 QQV393102 RAR393102 RKN393102 RUJ393102 SEF393102 SOB393102 SXX393102 THT393102 TRP393102 UBL393102 ULH393102 UVD393102 VEZ393102 VOV393102 VYR393102 WIN393102 WSJ393102 FX458638 PT458638 ZP458638 AJL458638 ATH458638 BDD458638 BMZ458638 BWV458638 CGR458638 CQN458638 DAJ458638 DKF458638 DUB458638 EDX458638 ENT458638 EXP458638 FHL458638 FRH458638 GBD458638 GKZ458638 GUV458638 HER458638 HON458638 HYJ458638 IIF458638 ISB458638 JBX458638 JLT458638 JVP458638 KFL458638 KPH458638 KZD458638 LIZ458638 LSV458638 MCR458638 MMN458638 MWJ458638 NGF458638 NQB458638 NZX458638 OJT458638 OTP458638 PDL458638 PNH458638 PXD458638 QGZ458638 QQV458638 RAR458638 RKN458638 RUJ458638 SEF458638 SOB458638 SXX458638 THT458638 TRP458638 UBL458638 ULH458638 UVD458638 VEZ458638 VOV458638 VYR458638 WIN458638 WSJ458638 FX524174 PT524174 ZP524174 AJL524174 ATH524174 BDD524174 BMZ524174 BWV524174 CGR524174 CQN524174 DAJ524174 DKF524174 DUB524174 EDX524174 ENT524174 EXP524174 FHL524174 FRH524174 GBD524174 GKZ524174 GUV524174 HER524174 HON524174 HYJ524174 IIF524174 ISB524174 JBX524174 JLT524174 JVP524174 KFL524174 KPH524174 KZD524174 LIZ524174 LSV524174 MCR524174 MMN524174 MWJ524174 NGF524174 NQB524174 NZX524174 OJT524174 OTP524174 PDL524174 PNH524174 PXD524174 QGZ524174 QQV524174 RAR524174 RKN524174 RUJ524174 SEF524174 SOB524174 SXX524174 THT524174 TRP524174 UBL524174 ULH524174 UVD524174 VEZ524174 VOV524174 VYR524174 WIN524174 WSJ524174 FX589710 PT589710 ZP589710 AJL589710 ATH589710 BDD589710 BMZ589710 BWV589710 CGR589710 CQN589710 DAJ589710 DKF589710 DUB589710 EDX589710 ENT589710 EXP589710 FHL589710 FRH589710 GBD589710 GKZ589710 GUV589710 HER589710 HON589710 HYJ589710 IIF589710 ISB589710 JBX589710 JLT589710 JVP589710 KFL589710 KPH589710 KZD589710 LIZ589710 LSV589710 MCR589710 MMN589710 MWJ589710 NGF589710 NQB589710 NZX589710 OJT589710 OTP589710 PDL589710 PNH589710 PXD589710 QGZ589710 QQV589710 RAR589710 RKN589710 RUJ589710 SEF589710 SOB589710 SXX589710 THT589710 TRP589710 UBL589710 ULH589710 UVD589710 VEZ589710 VOV589710 VYR589710 WIN589710 WSJ589710 FX655246 PT655246 ZP655246 AJL655246 ATH655246 BDD655246 BMZ655246 BWV655246 CGR655246 CQN655246 DAJ655246 DKF655246 DUB655246 EDX655246 ENT655246 EXP655246 FHL655246 FRH655246 GBD655246 GKZ655246 GUV655246 HER655246 HON655246 HYJ655246 IIF655246 ISB655246 JBX655246 JLT655246 JVP655246 KFL655246 KPH655246 KZD655246 LIZ655246 LSV655246 MCR655246 MMN655246 MWJ655246 NGF655246 NQB655246 NZX655246 OJT655246 OTP655246 PDL655246 PNH655246 PXD655246 QGZ655246 QQV655246 RAR655246 RKN655246 RUJ655246 SEF655246 SOB655246 SXX655246 THT655246 TRP655246 UBL655246 ULH655246 UVD655246 VEZ655246 VOV655246 VYR655246 WIN655246 WSJ655246 FX720782 PT720782 ZP720782 AJL720782 ATH720782 BDD720782 BMZ720782 BWV720782 CGR720782 CQN720782 DAJ720782 DKF720782 DUB720782 EDX720782 ENT720782 EXP720782 FHL720782 FRH720782 GBD720782 GKZ720782 GUV720782 HER720782 HON720782 HYJ720782 IIF720782 ISB720782 JBX720782 JLT720782 JVP720782 KFL720782 KPH720782 KZD720782 LIZ720782 LSV720782 MCR720782 MMN720782 MWJ720782 NGF720782 NQB720782 NZX720782 OJT720782 OTP720782 PDL720782 PNH720782 PXD720782 QGZ720782 QQV720782 RAR720782 RKN720782 RUJ720782 SEF720782 SOB720782 SXX720782 THT720782 TRP720782 UBL720782 ULH720782 UVD720782 VEZ720782 VOV720782 VYR720782 WIN720782 WSJ720782 FX786318 PT786318 ZP786318 AJL786318 ATH786318 BDD786318 BMZ786318 BWV786318 CGR786318 CQN786318 DAJ786318 DKF786318 DUB786318 EDX786318 ENT786318 EXP786318 FHL786318 FRH786318 GBD786318 GKZ786318 GUV786318 HER786318 HON786318 HYJ786318 IIF786318 ISB786318 JBX786318 JLT786318 JVP786318 KFL786318 KPH786318 KZD786318 LIZ786318 LSV786318 MCR786318 MMN786318 MWJ786318 NGF786318 NQB786318 NZX786318 OJT786318 OTP786318 PDL786318 PNH786318 PXD786318 QGZ786318 QQV786318 RAR786318 RKN786318 RUJ786318 SEF786318 SOB786318 SXX786318 THT786318 TRP786318 UBL786318 ULH786318 UVD786318 VEZ786318 VOV786318 VYR786318 WIN786318 WSJ786318 FX851854 PT851854 ZP851854 AJL851854 ATH851854 BDD851854 BMZ851854 BWV851854 CGR851854 CQN851854 DAJ851854 DKF851854 DUB851854 EDX851854 ENT851854 EXP851854 FHL851854 FRH851854 GBD851854 GKZ851854 GUV851854 HER851854 HON851854 HYJ851854 IIF851854 ISB851854 JBX851854 JLT851854 JVP851854 KFL851854 KPH851854 KZD851854 LIZ851854 LSV851854 MCR851854 MMN851854 MWJ851854 NGF851854 NQB851854 NZX851854 OJT851854 OTP851854 PDL851854 PNH851854 PXD851854 QGZ851854 QQV851854 RAR851854 RKN851854 RUJ851854 SEF851854 SOB851854 SXX851854 THT851854 TRP851854 UBL851854 ULH851854 UVD851854 VEZ851854 VOV851854 VYR851854 WIN851854 WSJ851854 FX917390 PT917390 ZP917390 AJL917390 ATH917390 BDD917390 BMZ917390 BWV917390 CGR917390 CQN917390 DAJ917390 DKF917390 DUB917390 EDX917390 ENT917390 EXP917390 FHL917390 FRH917390 GBD917390 GKZ917390 GUV917390 HER917390 HON917390 HYJ917390 IIF917390 ISB917390 JBX917390 JLT917390 JVP917390 KFL917390 KPH917390 KZD917390 LIZ917390 LSV917390 MCR917390 MMN917390 MWJ917390 NGF917390 NQB917390 NZX917390 OJT917390 OTP917390 PDL917390 PNH917390 PXD917390 QGZ917390 QQV917390 RAR917390 RKN917390 RUJ917390 SEF917390 SOB917390 SXX917390 THT917390 TRP917390 UBL917390 ULH917390 UVD917390 VEZ917390 VOV917390 VYR917390 WIN917390 WSJ917390 FX982926 PT982926 ZP982926 AJL982926 ATH982926 BDD982926 BMZ982926 BWV982926 CGR982926 CQN982926 DAJ982926 DKF982926 DUB982926 EDX982926 ENT982926 EXP982926 FHL982926 FRH982926 GBD982926 GKZ982926 GUV982926 HER982926 HON982926 HYJ982926 IIF982926 ISB982926 JBX982926 JLT982926 JVP982926 KFL982926 KPH982926 KZD982926 LIZ982926 LSV982926 MCR982926 MMN982926 MWJ982926 NGF982926 NQB982926 NZX982926 OJT982926 OTP982926 PDL982926 PNH982926 PXD982926 QGZ982926 QQV982926 RAR982926 RKN982926 RUJ982926 SEF982926 SOB982926 SXX982926 THT982926 TRP982926 UBL982926 ULH982926 UVD982926 VEZ982926 VOV982926 VYR982926 WIN982926 WSJ982926">
      <formula1>prix</formula1>
    </dataValidation>
    <dataValidation allowBlank="1" showInputMessage="1" showErrorMessage="1" promptTitle="Attention!" prompt="Une réponse allant de 0 à 12 mois est attendue._x000a_" sqref="GH65417:GH65421 QD65417:QD65421 ZZ65417:ZZ65421 AJV65417:AJV65421 ATR65417:ATR65421 BDN65417:BDN65421 BNJ65417:BNJ65421 BXF65417:BXF65421 CHB65417:CHB65421 CQX65417:CQX65421 DAT65417:DAT65421 DKP65417:DKP65421 DUL65417:DUL65421 EEH65417:EEH65421 EOD65417:EOD65421 EXZ65417:EXZ65421 FHV65417:FHV65421 FRR65417:FRR65421 GBN65417:GBN65421 GLJ65417:GLJ65421 GVF65417:GVF65421 HFB65417:HFB65421 HOX65417:HOX65421 HYT65417:HYT65421 IIP65417:IIP65421 ISL65417:ISL65421 JCH65417:JCH65421 JMD65417:JMD65421 JVZ65417:JVZ65421 KFV65417:KFV65421 KPR65417:KPR65421 KZN65417:KZN65421 LJJ65417:LJJ65421 LTF65417:LTF65421 MDB65417:MDB65421 MMX65417:MMX65421 MWT65417:MWT65421 NGP65417:NGP65421 NQL65417:NQL65421 OAH65417:OAH65421 OKD65417:OKD65421 OTZ65417:OTZ65421 PDV65417:PDV65421 PNR65417:PNR65421 PXN65417:PXN65421 QHJ65417:QHJ65421 QRF65417:QRF65421 RBB65417:RBB65421 RKX65417:RKX65421 RUT65417:RUT65421 SEP65417:SEP65421 SOL65417:SOL65421 SYH65417:SYH65421 TID65417:TID65421 TRZ65417:TRZ65421 UBV65417:UBV65421 ULR65417:ULR65421 UVN65417:UVN65421 VFJ65417:VFJ65421 VPF65417:VPF65421 VZB65417:VZB65421 WIX65417:WIX65421 WST65417:WST65421 GH130953:GH130957 QD130953:QD130957 ZZ130953:ZZ130957 AJV130953:AJV130957 ATR130953:ATR130957 BDN130953:BDN130957 BNJ130953:BNJ130957 BXF130953:BXF130957 CHB130953:CHB130957 CQX130953:CQX130957 DAT130953:DAT130957 DKP130953:DKP130957 DUL130953:DUL130957 EEH130953:EEH130957 EOD130953:EOD130957 EXZ130953:EXZ130957 FHV130953:FHV130957 FRR130953:FRR130957 GBN130953:GBN130957 GLJ130953:GLJ130957 GVF130953:GVF130957 HFB130953:HFB130957 HOX130953:HOX130957 HYT130953:HYT130957 IIP130953:IIP130957 ISL130953:ISL130957 JCH130953:JCH130957 JMD130953:JMD130957 JVZ130953:JVZ130957 KFV130953:KFV130957 KPR130953:KPR130957 KZN130953:KZN130957 LJJ130953:LJJ130957 LTF130953:LTF130957 MDB130953:MDB130957 MMX130953:MMX130957 MWT130953:MWT130957 NGP130953:NGP130957 NQL130953:NQL130957 OAH130953:OAH130957 OKD130953:OKD130957 OTZ130953:OTZ130957 PDV130953:PDV130957 PNR130953:PNR130957 PXN130953:PXN130957 QHJ130953:QHJ130957 QRF130953:QRF130957 RBB130953:RBB130957 RKX130953:RKX130957 RUT130953:RUT130957 SEP130953:SEP130957 SOL130953:SOL130957 SYH130953:SYH130957 TID130953:TID130957 TRZ130953:TRZ130957 UBV130953:UBV130957 ULR130953:ULR130957 UVN130953:UVN130957 VFJ130953:VFJ130957 VPF130953:VPF130957 VZB130953:VZB130957 WIX130953:WIX130957 WST130953:WST130957 GH196489:GH196493 QD196489:QD196493 ZZ196489:ZZ196493 AJV196489:AJV196493 ATR196489:ATR196493 BDN196489:BDN196493 BNJ196489:BNJ196493 BXF196489:BXF196493 CHB196489:CHB196493 CQX196489:CQX196493 DAT196489:DAT196493 DKP196489:DKP196493 DUL196489:DUL196493 EEH196489:EEH196493 EOD196489:EOD196493 EXZ196489:EXZ196493 FHV196489:FHV196493 FRR196489:FRR196493 GBN196489:GBN196493 GLJ196489:GLJ196493 GVF196489:GVF196493 HFB196489:HFB196493 HOX196489:HOX196493 HYT196489:HYT196493 IIP196489:IIP196493 ISL196489:ISL196493 JCH196489:JCH196493 JMD196489:JMD196493 JVZ196489:JVZ196493 KFV196489:KFV196493 KPR196489:KPR196493 KZN196489:KZN196493 LJJ196489:LJJ196493 LTF196489:LTF196493 MDB196489:MDB196493 MMX196489:MMX196493 MWT196489:MWT196493 NGP196489:NGP196493 NQL196489:NQL196493 OAH196489:OAH196493 OKD196489:OKD196493 OTZ196489:OTZ196493 PDV196489:PDV196493 PNR196489:PNR196493 PXN196489:PXN196493 QHJ196489:QHJ196493 QRF196489:QRF196493 RBB196489:RBB196493 RKX196489:RKX196493 RUT196489:RUT196493 SEP196489:SEP196493 SOL196489:SOL196493 SYH196489:SYH196493 TID196489:TID196493 TRZ196489:TRZ196493 UBV196489:UBV196493 ULR196489:ULR196493 UVN196489:UVN196493 VFJ196489:VFJ196493 VPF196489:VPF196493 VZB196489:VZB196493 WIX196489:WIX196493 WST196489:WST196493 GH262025:GH262029 QD262025:QD262029 ZZ262025:ZZ262029 AJV262025:AJV262029 ATR262025:ATR262029 BDN262025:BDN262029 BNJ262025:BNJ262029 BXF262025:BXF262029 CHB262025:CHB262029 CQX262025:CQX262029 DAT262025:DAT262029 DKP262025:DKP262029 DUL262025:DUL262029 EEH262025:EEH262029 EOD262025:EOD262029 EXZ262025:EXZ262029 FHV262025:FHV262029 FRR262025:FRR262029 GBN262025:GBN262029 GLJ262025:GLJ262029 GVF262025:GVF262029 HFB262025:HFB262029 HOX262025:HOX262029 HYT262025:HYT262029 IIP262025:IIP262029 ISL262025:ISL262029 JCH262025:JCH262029 JMD262025:JMD262029 JVZ262025:JVZ262029 KFV262025:KFV262029 KPR262025:KPR262029 KZN262025:KZN262029 LJJ262025:LJJ262029 LTF262025:LTF262029 MDB262025:MDB262029 MMX262025:MMX262029 MWT262025:MWT262029 NGP262025:NGP262029 NQL262025:NQL262029 OAH262025:OAH262029 OKD262025:OKD262029 OTZ262025:OTZ262029 PDV262025:PDV262029 PNR262025:PNR262029 PXN262025:PXN262029 QHJ262025:QHJ262029 QRF262025:QRF262029 RBB262025:RBB262029 RKX262025:RKX262029 RUT262025:RUT262029 SEP262025:SEP262029 SOL262025:SOL262029 SYH262025:SYH262029 TID262025:TID262029 TRZ262025:TRZ262029 UBV262025:UBV262029 ULR262025:ULR262029 UVN262025:UVN262029 VFJ262025:VFJ262029 VPF262025:VPF262029 VZB262025:VZB262029 WIX262025:WIX262029 WST262025:WST262029 GH327561:GH327565 QD327561:QD327565 ZZ327561:ZZ327565 AJV327561:AJV327565 ATR327561:ATR327565 BDN327561:BDN327565 BNJ327561:BNJ327565 BXF327561:BXF327565 CHB327561:CHB327565 CQX327561:CQX327565 DAT327561:DAT327565 DKP327561:DKP327565 DUL327561:DUL327565 EEH327561:EEH327565 EOD327561:EOD327565 EXZ327561:EXZ327565 FHV327561:FHV327565 FRR327561:FRR327565 GBN327561:GBN327565 GLJ327561:GLJ327565 GVF327561:GVF327565 HFB327561:HFB327565 HOX327561:HOX327565 HYT327561:HYT327565 IIP327561:IIP327565 ISL327561:ISL327565 JCH327561:JCH327565 JMD327561:JMD327565 JVZ327561:JVZ327565 KFV327561:KFV327565 KPR327561:KPR327565 KZN327561:KZN327565 LJJ327561:LJJ327565 LTF327561:LTF327565 MDB327561:MDB327565 MMX327561:MMX327565 MWT327561:MWT327565 NGP327561:NGP327565 NQL327561:NQL327565 OAH327561:OAH327565 OKD327561:OKD327565 OTZ327561:OTZ327565 PDV327561:PDV327565 PNR327561:PNR327565 PXN327561:PXN327565 QHJ327561:QHJ327565 QRF327561:QRF327565 RBB327561:RBB327565 RKX327561:RKX327565 RUT327561:RUT327565 SEP327561:SEP327565 SOL327561:SOL327565 SYH327561:SYH327565 TID327561:TID327565 TRZ327561:TRZ327565 UBV327561:UBV327565 ULR327561:ULR327565 UVN327561:UVN327565 VFJ327561:VFJ327565 VPF327561:VPF327565 VZB327561:VZB327565 WIX327561:WIX327565 WST327561:WST327565 GH393097:GH393101 QD393097:QD393101 ZZ393097:ZZ393101 AJV393097:AJV393101 ATR393097:ATR393101 BDN393097:BDN393101 BNJ393097:BNJ393101 BXF393097:BXF393101 CHB393097:CHB393101 CQX393097:CQX393101 DAT393097:DAT393101 DKP393097:DKP393101 DUL393097:DUL393101 EEH393097:EEH393101 EOD393097:EOD393101 EXZ393097:EXZ393101 FHV393097:FHV393101 FRR393097:FRR393101 GBN393097:GBN393101 GLJ393097:GLJ393101 GVF393097:GVF393101 HFB393097:HFB393101 HOX393097:HOX393101 HYT393097:HYT393101 IIP393097:IIP393101 ISL393097:ISL393101 JCH393097:JCH393101 JMD393097:JMD393101 JVZ393097:JVZ393101 KFV393097:KFV393101 KPR393097:KPR393101 KZN393097:KZN393101 LJJ393097:LJJ393101 LTF393097:LTF393101 MDB393097:MDB393101 MMX393097:MMX393101 MWT393097:MWT393101 NGP393097:NGP393101 NQL393097:NQL393101 OAH393097:OAH393101 OKD393097:OKD393101 OTZ393097:OTZ393101 PDV393097:PDV393101 PNR393097:PNR393101 PXN393097:PXN393101 QHJ393097:QHJ393101 QRF393097:QRF393101 RBB393097:RBB393101 RKX393097:RKX393101 RUT393097:RUT393101 SEP393097:SEP393101 SOL393097:SOL393101 SYH393097:SYH393101 TID393097:TID393101 TRZ393097:TRZ393101 UBV393097:UBV393101 ULR393097:ULR393101 UVN393097:UVN393101 VFJ393097:VFJ393101 VPF393097:VPF393101 VZB393097:VZB393101 WIX393097:WIX393101 WST393097:WST393101 GH458633:GH458637 QD458633:QD458637 ZZ458633:ZZ458637 AJV458633:AJV458637 ATR458633:ATR458637 BDN458633:BDN458637 BNJ458633:BNJ458637 BXF458633:BXF458637 CHB458633:CHB458637 CQX458633:CQX458637 DAT458633:DAT458637 DKP458633:DKP458637 DUL458633:DUL458637 EEH458633:EEH458637 EOD458633:EOD458637 EXZ458633:EXZ458637 FHV458633:FHV458637 FRR458633:FRR458637 GBN458633:GBN458637 GLJ458633:GLJ458637 GVF458633:GVF458637 HFB458633:HFB458637 HOX458633:HOX458637 HYT458633:HYT458637 IIP458633:IIP458637 ISL458633:ISL458637 JCH458633:JCH458637 JMD458633:JMD458637 JVZ458633:JVZ458637 KFV458633:KFV458637 KPR458633:KPR458637 KZN458633:KZN458637 LJJ458633:LJJ458637 LTF458633:LTF458637 MDB458633:MDB458637 MMX458633:MMX458637 MWT458633:MWT458637 NGP458633:NGP458637 NQL458633:NQL458637 OAH458633:OAH458637 OKD458633:OKD458637 OTZ458633:OTZ458637 PDV458633:PDV458637 PNR458633:PNR458637 PXN458633:PXN458637 QHJ458633:QHJ458637 QRF458633:QRF458637 RBB458633:RBB458637 RKX458633:RKX458637 RUT458633:RUT458637 SEP458633:SEP458637 SOL458633:SOL458637 SYH458633:SYH458637 TID458633:TID458637 TRZ458633:TRZ458637 UBV458633:UBV458637 ULR458633:ULR458637 UVN458633:UVN458637 VFJ458633:VFJ458637 VPF458633:VPF458637 VZB458633:VZB458637 WIX458633:WIX458637 WST458633:WST458637 GH524169:GH524173 QD524169:QD524173 ZZ524169:ZZ524173 AJV524169:AJV524173 ATR524169:ATR524173 BDN524169:BDN524173 BNJ524169:BNJ524173 BXF524169:BXF524173 CHB524169:CHB524173 CQX524169:CQX524173 DAT524169:DAT524173 DKP524169:DKP524173 DUL524169:DUL524173 EEH524169:EEH524173 EOD524169:EOD524173 EXZ524169:EXZ524173 FHV524169:FHV524173 FRR524169:FRR524173 GBN524169:GBN524173 GLJ524169:GLJ524173 GVF524169:GVF524173 HFB524169:HFB524173 HOX524169:HOX524173 HYT524169:HYT524173 IIP524169:IIP524173 ISL524169:ISL524173 JCH524169:JCH524173 JMD524169:JMD524173 JVZ524169:JVZ524173 KFV524169:KFV524173 KPR524169:KPR524173 KZN524169:KZN524173 LJJ524169:LJJ524173 LTF524169:LTF524173 MDB524169:MDB524173 MMX524169:MMX524173 MWT524169:MWT524173 NGP524169:NGP524173 NQL524169:NQL524173 OAH524169:OAH524173 OKD524169:OKD524173 OTZ524169:OTZ524173 PDV524169:PDV524173 PNR524169:PNR524173 PXN524169:PXN524173 QHJ524169:QHJ524173 QRF524169:QRF524173 RBB524169:RBB524173 RKX524169:RKX524173 RUT524169:RUT524173 SEP524169:SEP524173 SOL524169:SOL524173 SYH524169:SYH524173 TID524169:TID524173 TRZ524169:TRZ524173 UBV524169:UBV524173 ULR524169:ULR524173 UVN524169:UVN524173 VFJ524169:VFJ524173 VPF524169:VPF524173 VZB524169:VZB524173 WIX524169:WIX524173 WST524169:WST524173 GH589705:GH589709 QD589705:QD589709 ZZ589705:ZZ589709 AJV589705:AJV589709 ATR589705:ATR589709 BDN589705:BDN589709 BNJ589705:BNJ589709 BXF589705:BXF589709 CHB589705:CHB589709 CQX589705:CQX589709 DAT589705:DAT589709 DKP589705:DKP589709 DUL589705:DUL589709 EEH589705:EEH589709 EOD589705:EOD589709 EXZ589705:EXZ589709 FHV589705:FHV589709 FRR589705:FRR589709 GBN589705:GBN589709 GLJ589705:GLJ589709 GVF589705:GVF589709 HFB589705:HFB589709 HOX589705:HOX589709 HYT589705:HYT589709 IIP589705:IIP589709 ISL589705:ISL589709 JCH589705:JCH589709 JMD589705:JMD589709 JVZ589705:JVZ589709 KFV589705:KFV589709 KPR589705:KPR589709 KZN589705:KZN589709 LJJ589705:LJJ589709 LTF589705:LTF589709 MDB589705:MDB589709 MMX589705:MMX589709 MWT589705:MWT589709 NGP589705:NGP589709 NQL589705:NQL589709 OAH589705:OAH589709 OKD589705:OKD589709 OTZ589705:OTZ589709 PDV589705:PDV589709 PNR589705:PNR589709 PXN589705:PXN589709 QHJ589705:QHJ589709 QRF589705:QRF589709 RBB589705:RBB589709 RKX589705:RKX589709 RUT589705:RUT589709 SEP589705:SEP589709 SOL589705:SOL589709 SYH589705:SYH589709 TID589705:TID589709 TRZ589705:TRZ589709 UBV589705:UBV589709 ULR589705:ULR589709 UVN589705:UVN589709 VFJ589705:VFJ589709 VPF589705:VPF589709 VZB589705:VZB589709 WIX589705:WIX589709 WST589705:WST589709 GH655241:GH655245 QD655241:QD655245 ZZ655241:ZZ655245 AJV655241:AJV655245 ATR655241:ATR655245 BDN655241:BDN655245 BNJ655241:BNJ655245 BXF655241:BXF655245 CHB655241:CHB655245 CQX655241:CQX655245 DAT655241:DAT655245 DKP655241:DKP655245 DUL655241:DUL655245 EEH655241:EEH655245 EOD655241:EOD655245 EXZ655241:EXZ655245 FHV655241:FHV655245 FRR655241:FRR655245 GBN655241:GBN655245 GLJ655241:GLJ655245 GVF655241:GVF655245 HFB655241:HFB655245 HOX655241:HOX655245 HYT655241:HYT655245 IIP655241:IIP655245 ISL655241:ISL655245 JCH655241:JCH655245 JMD655241:JMD655245 JVZ655241:JVZ655245 KFV655241:KFV655245 KPR655241:KPR655245 KZN655241:KZN655245 LJJ655241:LJJ655245 LTF655241:LTF655245 MDB655241:MDB655245 MMX655241:MMX655245 MWT655241:MWT655245 NGP655241:NGP655245 NQL655241:NQL655245 OAH655241:OAH655245 OKD655241:OKD655245 OTZ655241:OTZ655245 PDV655241:PDV655245 PNR655241:PNR655245 PXN655241:PXN655245 QHJ655241:QHJ655245 QRF655241:QRF655245 RBB655241:RBB655245 RKX655241:RKX655245 RUT655241:RUT655245 SEP655241:SEP655245 SOL655241:SOL655245 SYH655241:SYH655245 TID655241:TID655245 TRZ655241:TRZ655245 UBV655241:UBV655245 ULR655241:ULR655245 UVN655241:UVN655245 VFJ655241:VFJ655245 VPF655241:VPF655245 VZB655241:VZB655245 WIX655241:WIX655245 WST655241:WST655245 GH720777:GH720781 QD720777:QD720781 ZZ720777:ZZ720781 AJV720777:AJV720781 ATR720777:ATR720781 BDN720777:BDN720781 BNJ720777:BNJ720781 BXF720777:BXF720781 CHB720777:CHB720781 CQX720777:CQX720781 DAT720777:DAT720781 DKP720777:DKP720781 DUL720777:DUL720781 EEH720777:EEH720781 EOD720777:EOD720781 EXZ720777:EXZ720781 FHV720777:FHV720781 FRR720777:FRR720781 GBN720777:GBN720781 GLJ720777:GLJ720781 GVF720777:GVF720781 HFB720777:HFB720781 HOX720777:HOX720781 HYT720777:HYT720781 IIP720777:IIP720781 ISL720777:ISL720781 JCH720777:JCH720781 JMD720777:JMD720781 JVZ720777:JVZ720781 KFV720777:KFV720781 KPR720777:KPR720781 KZN720777:KZN720781 LJJ720777:LJJ720781 LTF720777:LTF720781 MDB720777:MDB720781 MMX720777:MMX720781 MWT720777:MWT720781 NGP720777:NGP720781 NQL720777:NQL720781 OAH720777:OAH720781 OKD720777:OKD720781 OTZ720777:OTZ720781 PDV720777:PDV720781 PNR720777:PNR720781 PXN720777:PXN720781 QHJ720777:QHJ720781 QRF720777:QRF720781 RBB720777:RBB720781 RKX720777:RKX720781 RUT720777:RUT720781 SEP720777:SEP720781 SOL720777:SOL720781 SYH720777:SYH720781 TID720777:TID720781 TRZ720777:TRZ720781 UBV720777:UBV720781 ULR720777:ULR720781 UVN720777:UVN720781 VFJ720777:VFJ720781 VPF720777:VPF720781 VZB720777:VZB720781 WIX720777:WIX720781 WST720777:WST720781 GH786313:GH786317 QD786313:QD786317 ZZ786313:ZZ786317 AJV786313:AJV786317 ATR786313:ATR786317 BDN786313:BDN786317 BNJ786313:BNJ786317 BXF786313:BXF786317 CHB786313:CHB786317 CQX786313:CQX786317 DAT786313:DAT786317 DKP786313:DKP786317 DUL786313:DUL786317 EEH786313:EEH786317 EOD786313:EOD786317 EXZ786313:EXZ786317 FHV786313:FHV786317 FRR786313:FRR786317 GBN786313:GBN786317 GLJ786313:GLJ786317 GVF786313:GVF786317 HFB786313:HFB786317 HOX786313:HOX786317 HYT786313:HYT786317 IIP786313:IIP786317 ISL786313:ISL786317 JCH786313:JCH786317 JMD786313:JMD786317 JVZ786313:JVZ786317 KFV786313:KFV786317 KPR786313:KPR786317 KZN786313:KZN786317 LJJ786313:LJJ786317 LTF786313:LTF786317 MDB786313:MDB786317 MMX786313:MMX786317 MWT786313:MWT786317 NGP786313:NGP786317 NQL786313:NQL786317 OAH786313:OAH786317 OKD786313:OKD786317 OTZ786313:OTZ786317 PDV786313:PDV786317 PNR786313:PNR786317 PXN786313:PXN786317 QHJ786313:QHJ786317 QRF786313:QRF786317 RBB786313:RBB786317 RKX786313:RKX786317 RUT786313:RUT786317 SEP786313:SEP786317 SOL786313:SOL786317 SYH786313:SYH786317 TID786313:TID786317 TRZ786313:TRZ786317 UBV786313:UBV786317 ULR786313:ULR786317 UVN786313:UVN786317 VFJ786313:VFJ786317 VPF786313:VPF786317 VZB786313:VZB786317 WIX786313:WIX786317 WST786313:WST786317 GH851849:GH851853 QD851849:QD851853 ZZ851849:ZZ851853 AJV851849:AJV851853 ATR851849:ATR851853 BDN851849:BDN851853 BNJ851849:BNJ851853 BXF851849:BXF851853 CHB851849:CHB851853 CQX851849:CQX851853 DAT851849:DAT851853 DKP851849:DKP851853 DUL851849:DUL851853 EEH851849:EEH851853 EOD851849:EOD851853 EXZ851849:EXZ851853 FHV851849:FHV851853 FRR851849:FRR851853 GBN851849:GBN851853 GLJ851849:GLJ851853 GVF851849:GVF851853 HFB851849:HFB851853 HOX851849:HOX851853 HYT851849:HYT851853 IIP851849:IIP851853 ISL851849:ISL851853 JCH851849:JCH851853 JMD851849:JMD851853 JVZ851849:JVZ851853 KFV851849:KFV851853 KPR851849:KPR851853 KZN851849:KZN851853 LJJ851849:LJJ851853 LTF851849:LTF851853 MDB851849:MDB851853 MMX851849:MMX851853 MWT851849:MWT851853 NGP851849:NGP851853 NQL851849:NQL851853 OAH851849:OAH851853 OKD851849:OKD851853 OTZ851849:OTZ851853 PDV851849:PDV851853 PNR851849:PNR851853 PXN851849:PXN851853 QHJ851849:QHJ851853 QRF851849:QRF851853 RBB851849:RBB851853 RKX851849:RKX851853 RUT851849:RUT851853 SEP851849:SEP851853 SOL851849:SOL851853 SYH851849:SYH851853 TID851849:TID851853 TRZ851849:TRZ851853 UBV851849:UBV851853 ULR851849:ULR851853 UVN851849:UVN851853 VFJ851849:VFJ851853 VPF851849:VPF851853 VZB851849:VZB851853 WIX851849:WIX851853 WST851849:WST851853 GH917385:GH917389 QD917385:QD917389 ZZ917385:ZZ917389 AJV917385:AJV917389 ATR917385:ATR917389 BDN917385:BDN917389 BNJ917385:BNJ917389 BXF917385:BXF917389 CHB917385:CHB917389 CQX917385:CQX917389 DAT917385:DAT917389 DKP917385:DKP917389 DUL917385:DUL917389 EEH917385:EEH917389 EOD917385:EOD917389 EXZ917385:EXZ917389 FHV917385:FHV917389 FRR917385:FRR917389 GBN917385:GBN917389 GLJ917385:GLJ917389 GVF917385:GVF917389 HFB917385:HFB917389 HOX917385:HOX917389 HYT917385:HYT917389 IIP917385:IIP917389 ISL917385:ISL917389 JCH917385:JCH917389 JMD917385:JMD917389 JVZ917385:JVZ917389 KFV917385:KFV917389 KPR917385:KPR917389 KZN917385:KZN917389 LJJ917385:LJJ917389 LTF917385:LTF917389 MDB917385:MDB917389 MMX917385:MMX917389 MWT917385:MWT917389 NGP917385:NGP917389 NQL917385:NQL917389 OAH917385:OAH917389 OKD917385:OKD917389 OTZ917385:OTZ917389 PDV917385:PDV917389 PNR917385:PNR917389 PXN917385:PXN917389 QHJ917385:QHJ917389 QRF917385:QRF917389 RBB917385:RBB917389 RKX917385:RKX917389 RUT917385:RUT917389 SEP917385:SEP917389 SOL917385:SOL917389 SYH917385:SYH917389 TID917385:TID917389 TRZ917385:TRZ917389 UBV917385:UBV917389 ULR917385:ULR917389 UVN917385:UVN917389 VFJ917385:VFJ917389 VPF917385:VPF917389 VZB917385:VZB917389 WIX917385:WIX917389 WST917385:WST917389 GH982921:GH982925 QD982921:QD982925 ZZ982921:ZZ982925 AJV982921:AJV982925 ATR982921:ATR982925 BDN982921:BDN982925 BNJ982921:BNJ982925 BXF982921:BXF982925 CHB982921:CHB982925 CQX982921:CQX982925 DAT982921:DAT982925 DKP982921:DKP982925 DUL982921:DUL982925 EEH982921:EEH982925 EOD982921:EOD982925 EXZ982921:EXZ982925 FHV982921:FHV982925 FRR982921:FRR982925 GBN982921:GBN982925 GLJ982921:GLJ982925 GVF982921:GVF982925 HFB982921:HFB982925 HOX982921:HOX982925 HYT982921:HYT982925 IIP982921:IIP982925 ISL982921:ISL982925 JCH982921:JCH982925 JMD982921:JMD982925 JVZ982921:JVZ982925 KFV982921:KFV982925 KPR982921:KPR982925 KZN982921:KZN982925 LJJ982921:LJJ982925 LTF982921:LTF982925 MDB982921:MDB982925 MMX982921:MMX982925 MWT982921:MWT982925 NGP982921:NGP982925 NQL982921:NQL982925 OAH982921:OAH982925 OKD982921:OKD982925 OTZ982921:OTZ982925 PDV982921:PDV982925 PNR982921:PNR982925 PXN982921:PXN982925 QHJ982921:QHJ982925 QRF982921:QRF982925 RBB982921:RBB982925 RKX982921:RKX982925 RUT982921:RUT982925 SEP982921:SEP982925 SOL982921:SOL982925 SYH982921:SYH982925 TID982921:TID982925 TRZ982921:TRZ982925 UBV982921:UBV982925 ULR982921:ULR982925 UVN982921:UVN982925 VFJ982921:VFJ982925 VPF982921:VPF982925 VZB982921:VZB982925 WIX982921:WIX982925 WST982921:WST982925 WQT8 WGX8 VXB8 VNF8 VDJ8 UTN8 UJR8 TZV8 TPZ8 TGD8 SWH8 SML8 SCP8 RST8 RIX8 QZB8 QPF8 QFJ8 PVN8 PLR8 PBV8 ORZ8 OID8 NYH8 NOL8 NEP8 MUT8 MKX8 MBB8 LRF8 LHJ8 KXN8 KNR8 KDV8 JTZ8 JKD8 JAH8 IQL8 IGP8 HWT8 HMX8 HDB8 GTF8 GJJ8 FZN8 FPR8 FFV8 EVZ8 EMD8 ECH8 DSL8 DIP8 CYT8 COX8 CFB8 BVF8 BLJ8 BBN8 ARR8 AHV8 XZ8 OD8 EH8 WHF9:WHF19 VXJ9:VXJ19 VNN9:VNN19 VDR9:VDR19 UTV9:UTV19 UJZ9:UJZ19 UAD9:UAD19 TQH9:TQH19 TGL9:TGL19 SWP9:SWP19 SMT9:SMT19 SCX9:SCX19 RTB9:RTB19 RJF9:RJF19 QZJ9:QZJ19 QPN9:QPN19 QFR9:QFR19 PVV9:PVV19 PLZ9:PLZ19 PCD9:PCD19 OSH9:OSH19 OIL9:OIL19 NYP9:NYP19 NOT9:NOT19 NEX9:NEX19 MVB9:MVB19 MLF9:MLF19 MBJ9:MBJ19 LRN9:LRN19 LHR9:LHR19 KXV9:KXV19 KNZ9:KNZ19 KED9:KED19 JUH9:JUH19 JKL9:JKL19 JAP9:JAP19 IQT9:IQT19 IGX9:IGX19 HXB9:HXB19 HNF9:HNF19 HDJ9:HDJ19 GTN9:GTN19 GJR9:GJR19 FZV9:FZV19 FPZ9:FPZ19 FGD9:FGD19 EWH9:EWH19 EML9:EML19 ECP9:ECP19 DST9:DST19 DIX9:DIX19 CZB9:CZB19 CPF9:CPF19 CFJ9:CFJ19 BVN9:BVN19 BLR9:BLR19 BBV9:BBV19 ARZ9:ARZ19 AID9:AID19 YH9:YH19 OL9:OL19 EP9:EP19 WRB9:WRB19"/>
    <dataValidation allowBlank="1" showInputMessage="1" showErrorMessage="1" promptTitle="Attention!" prompt="Une réponse en jours est attendue" sqref="GF65417:GF65423 QB65417:QB65423 ZX65417:ZX65423 AJT65417:AJT65423 ATP65417:ATP65423 BDL65417:BDL65423 BNH65417:BNH65423 BXD65417:BXD65423 CGZ65417:CGZ65423 CQV65417:CQV65423 DAR65417:DAR65423 DKN65417:DKN65423 DUJ65417:DUJ65423 EEF65417:EEF65423 EOB65417:EOB65423 EXX65417:EXX65423 FHT65417:FHT65423 FRP65417:FRP65423 GBL65417:GBL65423 GLH65417:GLH65423 GVD65417:GVD65423 HEZ65417:HEZ65423 HOV65417:HOV65423 HYR65417:HYR65423 IIN65417:IIN65423 ISJ65417:ISJ65423 JCF65417:JCF65423 JMB65417:JMB65423 JVX65417:JVX65423 KFT65417:KFT65423 KPP65417:KPP65423 KZL65417:KZL65423 LJH65417:LJH65423 LTD65417:LTD65423 MCZ65417:MCZ65423 MMV65417:MMV65423 MWR65417:MWR65423 NGN65417:NGN65423 NQJ65417:NQJ65423 OAF65417:OAF65423 OKB65417:OKB65423 OTX65417:OTX65423 PDT65417:PDT65423 PNP65417:PNP65423 PXL65417:PXL65423 QHH65417:QHH65423 QRD65417:QRD65423 RAZ65417:RAZ65423 RKV65417:RKV65423 RUR65417:RUR65423 SEN65417:SEN65423 SOJ65417:SOJ65423 SYF65417:SYF65423 TIB65417:TIB65423 TRX65417:TRX65423 UBT65417:UBT65423 ULP65417:ULP65423 UVL65417:UVL65423 VFH65417:VFH65423 VPD65417:VPD65423 VYZ65417:VYZ65423 WIV65417:WIV65423 WSR65417:WSR65423 GF130953:GF130959 QB130953:QB130959 ZX130953:ZX130959 AJT130953:AJT130959 ATP130953:ATP130959 BDL130953:BDL130959 BNH130953:BNH130959 BXD130953:BXD130959 CGZ130953:CGZ130959 CQV130953:CQV130959 DAR130953:DAR130959 DKN130953:DKN130959 DUJ130953:DUJ130959 EEF130953:EEF130959 EOB130953:EOB130959 EXX130953:EXX130959 FHT130953:FHT130959 FRP130953:FRP130959 GBL130953:GBL130959 GLH130953:GLH130959 GVD130953:GVD130959 HEZ130953:HEZ130959 HOV130953:HOV130959 HYR130953:HYR130959 IIN130953:IIN130959 ISJ130953:ISJ130959 JCF130953:JCF130959 JMB130953:JMB130959 JVX130953:JVX130959 KFT130953:KFT130959 KPP130953:KPP130959 KZL130953:KZL130959 LJH130953:LJH130959 LTD130953:LTD130959 MCZ130953:MCZ130959 MMV130953:MMV130959 MWR130953:MWR130959 NGN130953:NGN130959 NQJ130953:NQJ130959 OAF130953:OAF130959 OKB130953:OKB130959 OTX130953:OTX130959 PDT130953:PDT130959 PNP130953:PNP130959 PXL130953:PXL130959 QHH130953:QHH130959 QRD130953:QRD130959 RAZ130953:RAZ130959 RKV130953:RKV130959 RUR130953:RUR130959 SEN130953:SEN130959 SOJ130953:SOJ130959 SYF130953:SYF130959 TIB130953:TIB130959 TRX130953:TRX130959 UBT130953:UBT130959 ULP130953:ULP130959 UVL130953:UVL130959 VFH130953:VFH130959 VPD130953:VPD130959 VYZ130953:VYZ130959 WIV130953:WIV130959 WSR130953:WSR130959 GF196489:GF196495 QB196489:QB196495 ZX196489:ZX196495 AJT196489:AJT196495 ATP196489:ATP196495 BDL196489:BDL196495 BNH196489:BNH196495 BXD196489:BXD196495 CGZ196489:CGZ196495 CQV196489:CQV196495 DAR196489:DAR196495 DKN196489:DKN196495 DUJ196489:DUJ196495 EEF196489:EEF196495 EOB196489:EOB196495 EXX196489:EXX196495 FHT196489:FHT196495 FRP196489:FRP196495 GBL196489:GBL196495 GLH196489:GLH196495 GVD196489:GVD196495 HEZ196489:HEZ196495 HOV196489:HOV196495 HYR196489:HYR196495 IIN196489:IIN196495 ISJ196489:ISJ196495 JCF196489:JCF196495 JMB196489:JMB196495 JVX196489:JVX196495 KFT196489:KFT196495 KPP196489:KPP196495 KZL196489:KZL196495 LJH196489:LJH196495 LTD196489:LTD196495 MCZ196489:MCZ196495 MMV196489:MMV196495 MWR196489:MWR196495 NGN196489:NGN196495 NQJ196489:NQJ196495 OAF196489:OAF196495 OKB196489:OKB196495 OTX196489:OTX196495 PDT196489:PDT196495 PNP196489:PNP196495 PXL196489:PXL196495 QHH196489:QHH196495 QRD196489:QRD196495 RAZ196489:RAZ196495 RKV196489:RKV196495 RUR196489:RUR196495 SEN196489:SEN196495 SOJ196489:SOJ196495 SYF196489:SYF196495 TIB196489:TIB196495 TRX196489:TRX196495 UBT196489:UBT196495 ULP196489:ULP196495 UVL196489:UVL196495 VFH196489:VFH196495 VPD196489:VPD196495 VYZ196489:VYZ196495 WIV196489:WIV196495 WSR196489:WSR196495 GF262025:GF262031 QB262025:QB262031 ZX262025:ZX262031 AJT262025:AJT262031 ATP262025:ATP262031 BDL262025:BDL262031 BNH262025:BNH262031 BXD262025:BXD262031 CGZ262025:CGZ262031 CQV262025:CQV262031 DAR262025:DAR262031 DKN262025:DKN262031 DUJ262025:DUJ262031 EEF262025:EEF262031 EOB262025:EOB262031 EXX262025:EXX262031 FHT262025:FHT262031 FRP262025:FRP262031 GBL262025:GBL262031 GLH262025:GLH262031 GVD262025:GVD262031 HEZ262025:HEZ262031 HOV262025:HOV262031 HYR262025:HYR262031 IIN262025:IIN262031 ISJ262025:ISJ262031 JCF262025:JCF262031 JMB262025:JMB262031 JVX262025:JVX262031 KFT262025:KFT262031 KPP262025:KPP262031 KZL262025:KZL262031 LJH262025:LJH262031 LTD262025:LTD262031 MCZ262025:MCZ262031 MMV262025:MMV262031 MWR262025:MWR262031 NGN262025:NGN262031 NQJ262025:NQJ262031 OAF262025:OAF262031 OKB262025:OKB262031 OTX262025:OTX262031 PDT262025:PDT262031 PNP262025:PNP262031 PXL262025:PXL262031 QHH262025:QHH262031 QRD262025:QRD262031 RAZ262025:RAZ262031 RKV262025:RKV262031 RUR262025:RUR262031 SEN262025:SEN262031 SOJ262025:SOJ262031 SYF262025:SYF262031 TIB262025:TIB262031 TRX262025:TRX262031 UBT262025:UBT262031 ULP262025:ULP262031 UVL262025:UVL262031 VFH262025:VFH262031 VPD262025:VPD262031 VYZ262025:VYZ262031 WIV262025:WIV262031 WSR262025:WSR262031 GF327561:GF327567 QB327561:QB327567 ZX327561:ZX327567 AJT327561:AJT327567 ATP327561:ATP327567 BDL327561:BDL327567 BNH327561:BNH327567 BXD327561:BXD327567 CGZ327561:CGZ327567 CQV327561:CQV327567 DAR327561:DAR327567 DKN327561:DKN327567 DUJ327561:DUJ327567 EEF327561:EEF327567 EOB327561:EOB327567 EXX327561:EXX327567 FHT327561:FHT327567 FRP327561:FRP327567 GBL327561:GBL327567 GLH327561:GLH327567 GVD327561:GVD327567 HEZ327561:HEZ327567 HOV327561:HOV327567 HYR327561:HYR327567 IIN327561:IIN327567 ISJ327561:ISJ327567 JCF327561:JCF327567 JMB327561:JMB327567 JVX327561:JVX327567 KFT327561:KFT327567 KPP327561:KPP327567 KZL327561:KZL327567 LJH327561:LJH327567 LTD327561:LTD327567 MCZ327561:MCZ327567 MMV327561:MMV327567 MWR327561:MWR327567 NGN327561:NGN327567 NQJ327561:NQJ327567 OAF327561:OAF327567 OKB327561:OKB327567 OTX327561:OTX327567 PDT327561:PDT327567 PNP327561:PNP327567 PXL327561:PXL327567 QHH327561:QHH327567 QRD327561:QRD327567 RAZ327561:RAZ327567 RKV327561:RKV327567 RUR327561:RUR327567 SEN327561:SEN327567 SOJ327561:SOJ327567 SYF327561:SYF327567 TIB327561:TIB327567 TRX327561:TRX327567 UBT327561:UBT327567 ULP327561:ULP327567 UVL327561:UVL327567 VFH327561:VFH327567 VPD327561:VPD327567 VYZ327561:VYZ327567 WIV327561:WIV327567 WSR327561:WSR327567 GF393097:GF393103 QB393097:QB393103 ZX393097:ZX393103 AJT393097:AJT393103 ATP393097:ATP393103 BDL393097:BDL393103 BNH393097:BNH393103 BXD393097:BXD393103 CGZ393097:CGZ393103 CQV393097:CQV393103 DAR393097:DAR393103 DKN393097:DKN393103 DUJ393097:DUJ393103 EEF393097:EEF393103 EOB393097:EOB393103 EXX393097:EXX393103 FHT393097:FHT393103 FRP393097:FRP393103 GBL393097:GBL393103 GLH393097:GLH393103 GVD393097:GVD393103 HEZ393097:HEZ393103 HOV393097:HOV393103 HYR393097:HYR393103 IIN393097:IIN393103 ISJ393097:ISJ393103 JCF393097:JCF393103 JMB393097:JMB393103 JVX393097:JVX393103 KFT393097:KFT393103 KPP393097:KPP393103 KZL393097:KZL393103 LJH393097:LJH393103 LTD393097:LTD393103 MCZ393097:MCZ393103 MMV393097:MMV393103 MWR393097:MWR393103 NGN393097:NGN393103 NQJ393097:NQJ393103 OAF393097:OAF393103 OKB393097:OKB393103 OTX393097:OTX393103 PDT393097:PDT393103 PNP393097:PNP393103 PXL393097:PXL393103 QHH393097:QHH393103 QRD393097:QRD393103 RAZ393097:RAZ393103 RKV393097:RKV393103 RUR393097:RUR393103 SEN393097:SEN393103 SOJ393097:SOJ393103 SYF393097:SYF393103 TIB393097:TIB393103 TRX393097:TRX393103 UBT393097:UBT393103 ULP393097:ULP393103 UVL393097:UVL393103 VFH393097:VFH393103 VPD393097:VPD393103 VYZ393097:VYZ393103 WIV393097:WIV393103 WSR393097:WSR393103 GF458633:GF458639 QB458633:QB458639 ZX458633:ZX458639 AJT458633:AJT458639 ATP458633:ATP458639 BDL458633:BDL458639 BNH458633:BNH458639 BXD458633:BXD458639 CGZ458633:CGZ458639 CQV458633:CQV458639 DAR458633:DAR458639 DKN458633:DKN458639 DUJ458633:DUJ458639 EEF458633:EEF458639 EOB458633:EOB458639 EXX458633:EXX458639 FHT458633:FHT458639 FRP458633:FRP458639 GBL458633:GBL458639 GLH458633:GLH458639 GVD458633:GVD458639 HEZ458633:HEZ458639 HOV458633:HOV458639 HYR458633:HYR458639 IIN458633:IIN458639 ISJ458633:ISJ458639 JCF458633:JCF458639 JMB458633:JMB458639 JVX458633:JVX458639 KFT458633:KFT458639 KPP458633:KPP458639 KZL458633:KZL458639 LJH458633:LJH458639 LTD458633:LTD458639 MCZ458633:MCZ458639 MMV458633:MMV458639 MWR458633:MWR458639 NGN458633:NGN458639 NQJ458633:NQJ458639 OAF458633:OAF458639 OKB458633:OKB458639 OTX458633:OTX458639 PDT458633:PDT458639 PNP458633:PNP458639 PXL458633:PXL458639 QHH458633:QHH458639 QRD458633:QRD458639 RAZ458633:RAZ458639 RKV458633:RKV458639 RUR458633:RUR458639 SEN458633:SEN458639 SOJ458633:SOJ458639 SYF458633:SYF458639 TIB458633:TIB458639 TRX458633:TRX458639 UBT458633:UBT458639 ULP458633:ULP458639 UVL458633:UVL458639 VFH458633:VFH458639 VPD458633:VPD458639 VYZ458633:VYZ458639 WIV458633:WIV458639 WSR458633:WSR458639 GF524169:GF524175 QB524169:QB524175 ZX524169:ZX524175 AJT524169:AJT524175 ATP524169:ATP524175 BDL524169:BDL524175 BNH524169:BNH524175 BXD524169:BXD524175 CGZ524169:CGZ524175 CQV524169:CQV524175 DAR524169:DAR524175 DKN524169:DKN524175 DUJ524169:DUJ524175 EEF524169:EEF524175 EOB524169:EOB524175 EXX524169:EXX524175 FHT524169:FHT524175 FRP524169:FRP524175 GBL524169:GBL524175 GLH524169:GLH524175 GVD524169:GVD524175 HEZ524169:HEZ524175 HOV524169:HOV524175 HYR524169:HYR524175 IIN524169:IIN524175 ISJ524169:ISJ524175 JCF524169:JCF524175 JMB524169:JMB524175 JVX524169:JVX524175 KFT524169:KFT524175 KPP524169:KPP524175 KZL524169:KZL524175 LJH524169:LJH524175 LTD524169:LTD524175 MCZ524169:MCZ524175 MMV524169:MMV524175 MWR524169:MWR524175 NGN524169:NGN524175 NQJ524169:NQJ524175 OAF524169:OAF524175 OKB524169:OKB524175 OTX524169:OTX524175 PDT524169:PDT524175 PNP524169:PNP524175 PXL524169:PXL524175 QHH524169:QHH524175 QRD524169:QRD524175 RAZ524169:RAZ524175 RKV524169:RKV524175 RUR524169:RUR524175 SEN524169:SEN524175 SOJ524169:SOJ524175 SYF524169:SYF524175 TIB524169:TIB524175 TRX524169:TRX524175 UBT524169:UBT524175 ULP524169:ULP524175 UVL524169:UVL524175 VFH524169:VFH524175 VPD524169:VPD524175 VYZ524169:VYZ524175 WIV524169:WIV524175 WSR524169:WSR524175 GF589705:GF589711 QB589705:QB589711 ZX589705:ZX589711 AJT589705:AJT589711 ATP589705:ATP589711 BDL589705:BDL589711 BNH589705:BNH589711 BXD589705:BXD589711 CGZ589705:CGZ589711 CQV589705:CQV589711 DAR589705:DAR589711 DKN589705:DKN589711 DUJ589705:DUJ589711 EEF589705:EEF589711 EOB589705:EOB589711 EXX589705:EXX589711 FHT589705:FHT589711 FRP589705:FRP589711 GBL589705:GBL589711 GLH589705:GLH589711 GVD589705:GVD589711 HEZ589705:HEZ589711 HOV589705:HOV589711 HYR589705:HYR589711 IIN589705:IIN589711 ISJ589705:ISJ589711 JCF589705:JCF589711 JMB589705:JMB589711 JVX589705:JVX589711 KFT589705:KFT589711 KPP589705:KPP589711 KZL589705:KZL589711 LJH589705:LJH589711 LTD589705:LTD589711 MCZ589705:MCZ589711 MMV589705:MMV589711 MWR589705:MWR589711 NGN589705:NGN589711 NQJ589705:NQJ589711 OAF589705:OAF589711 OKB589705:OKB589711 OTX589705:OTX589711 PDT589705:PDT589711 PNP589705:PNP589711 PXL589705:PXL589711 QHH589705:QHH589711 QRD589705:QRD589711 RAZ589705:RAZ589711 RKV589705:RKV589711 RUR589705:RUR589711 SEN589705:SEN589711 SOJ589705:SOJ589711 SYF589705:SYF589711 TIB589705:TIB589711 TRX589705:TRX589711 UBT589705:UBT589711 ULP589705:ULP589711 UVL589705:UVL589711 VFH589705:VFH589711 VPD589705:VPD589711 VYZ589705:VYZ589711 WIV589705:WIV589711 WSR589705:WSR589711 GF655241:GF655247 QB655241:QB655247 ZX655241:ZX655247 AJT655241:AJT655247 ATP655241:ATP655247 BDL655241:BDL655247 BNH655241:BNH655247 BXD655241:BXD655247 CGZ655241:CGZ655247 CQV655241:CQV655247 DAR655241:DAR655247 DKN655241:DKN655247 DUJ655241:DUJ655247 EEF655241:EEF655247 EOB655241:EOB655247 EXX655241:EXX655247 FHT655241:FHT655247 FRP655241:FRP655247 GBL655241:GBL655247 GLH655241:GLH655247 GVD655241:GVD655247 HEZ655241:HEZ655247 HOV655241:HOV655247 HYR655241:HYR655247 IIN655241:IIN655247 ISJ655241:ISJ655247 JCF655241:JCF655247 JMB655241:JMB655247 JVX655241:JVX655247 KFT655241:KFT655247 KPP655241:KPP655247 KZL655241:KZL655247 LJH655241:LJH655247 LTD655241:LTD655247 MCZ655241:MCZ655247 MMV655241:MMV655247 MWR655241:MWR655247 NGN655241:NGN655247 NQJ655241:NQJ655247 OAF655241:OAF655247 OKB655241:OKB655247 OTX655241:OTX655247 PDT655241:PDT655247 PNP655241:PNP655247 PXL655241:PXL655247 QHH655241:QHH655247 QRD655241:QRD655247 RAZ655241:RAZ655247 RKV655241:RKV655247 RUR655241:RUR655247 SEN655241:SEN655247 SOJ655241:SOJ655247 SYF655241:SYF655247 TIB655241:TIB655247 TRX655241:TRX655247 UBT655241:UBT655247 ULP655241:ULP655247 UVL655241:UVL655247 VFH655241:VFH655247 VPD655241:VPD655247 VYZ655241:VYZ655247 WIV655241:WIV655247 WSR655241:WSR655247 GF720777:GF720783 QB720777:QB720783 ZX720777:ZX720783 AJT720777:AJT720783 ATP720777:ATP720783 BDL720777:BDL720783 BNH720777:BNH720783 BXD720777:BXD720783 CGZ720777:CGZ720783 CQV720777:CQV720783 DAR720777:DAR720783 DKN720777:DKN720783 DUJ720777:DUJ720783 EEF720777:EEF720783 EOB720777:EOB720783 EXX720777:EXX720783 FHT720777:FHT720783 FRP720777:FRP720783 GBL720777:GBL720783 GLH720777:GLH720783 GVD720777:GVD720783 HEZ720777:HEZ720783 HOV720777:HOV720783 HYR720777:HYR720783 IIN720777:IIN720783 ISJ720777:ISJ720783 JCF720777:JCF720783 JMB720777:JMB720783 JVX720777:JVX720783 KFT720777:KFT720783 KPP720777:KPP720783 KZL720777:KZL720783 LJH720777:LJH720783 LTD720777:LTD720783 MCZ720777:MCZ720783 MMV720777:MMV720783 MWR720777:MWR720783 NGN720777:NGN720783 NQJ720777:NQJ720783 OAF720777:OAF720783 OKB720777:OKB720783 OTX720777:OTX720783 PDT720777:PDT720783 PNP720777:PNP720783 PXL720777:PXL720783 QHH720777:QHH720783 QRD720777:QRD720783 RAZ720777:RAZ720783 RKV720777:RKV720783 RUR720777:RUR720783 SEN720777:SEN720783 SOJ720777:SOJ720783 SYF720777:SYF720783 TIB720777:TIB720783 TRX720777:TRX720783 UBT720777:UBT720783 ULP720777:ULP720783 UVL720777:UVL720783 VFH720777:VFH720783 VPD720777:VPD720783 VYZ720777:VYZ720783 WIV720777:WIV720783 WSR720777:WSR720783 GF786313:GF786319 QB786313:QB786319 ZX786313:ZX786319 AJT786313:AJT786319 ATP786313:ATP786319 BDL786313:BDL786319 BNH786313:BNH786319 BXD786313:BXD786319 CGZ786313:CGZ786319 CQV786313:CQV786319 DAR786313:DAR786319 DKN786313:DKN786319 DUJ786313:DUJ786319 EEF786313:EEF786319 EOB786313:EOB786319 EXX786313:EXX786319 FHT786313:FHT786319 FRP786313:FRP786319 GBL786313:GBL786319 GLH786313:GLH786319 GVD786313:GVD786319 HEZ786313:HEZ786319 HOV786313:HOV786319 HYR786313:HYR786319 IIN786313:IIN786319 ISJ786313:ISJ786319 JCF786313:JCF786319 JMB786313:JMB786319 JVX786313:JVX786319 KFT786313:KFT786319 KPP786313:KPP786319 KZL786313:KZL786319 LJH786313:LJH786319 LTD786313:LTD786319 MCZ786313:MCZ786319 MMV786313:MMV786319 MWR786313:MWR786319 NGN786313:NGN786319 NQJ786313:NQJ786319 OAF786313:OAF786319 OKB786313:OKB786319 OTX786313:OTX786319 PDT786313:PDT786319 PNP786313:PNP786319 PXL786313:PXL786319 QHH786313:QHH786319 QRD786313:QRD786319 RAZ786313:RAZ786319 RKV786313:RKV786319 RUR786313:RUR786319 SEN786313:SEN786319 SOJ786313:SOJ786319 SYF786313:SYF786319 TIB786313:TIB786319 TRX786313:TRX786319 UBT786313:UBT786319 ULP786313:ULP786319 UVL786313:UVL786319 VFH786313:VFH786319 VPD786313:VPD786319 VYZ786313:VYZ786319 WIV786313:WIV786319 WSR786313:WSR786319 GF851849:GF851855 QB851849:QB851855 ZX851849:ZX851855 AJT851849:AJT851855 ATP851849:ATP851855 BDL851849:BDL851855 BNH851849:BNH851855 BXD851849:BXD851855 CGZ851849:CGZ851855 CQV851849:CQV851855 DAR851849:DAR851855 DKN851849:DKN851855 DUJ851849:DUJ851855 EEF851849:EEF851855 EOB851849:EOB851855 EXX851849:EXX851855 FHT851849:FHT851855 FRP851849:FRP851855 GBL851849:GBL851855 GLH851849:GLH851855 GVD851849:GVD851855 HEZ851849:HEZ851855 HOV851849:HOV851855 HYR851849:HYR851855 IIN851849:IIN851855 ISJ851849:ISJ851855 JCF851849:JCF851855 JMB851849:JMB851855 JVX851849:JVX851855 KFT851849:KFT851855 KPP851849:KPP851855 KZL851849:KZL851855 LJH851849:LJH851855 LTD851849:LTD851855 MCZ851849:MCZ851855 MMV851849:MMV851855 MWR851849:MWR851855 NGN851849:NGN851855 NQJ851849:NQJ851855 OAF851849:OAF851855 OKB851849:OKB851855 OTX851849:OTX851855 PDT851849:PDT851855 PNP851849:PNP851855 PXL851849:PXL851855 QHH851849:QHH851855 QRD851849:QRD851855 RAZ851849:RAZ851855 RKV851849:RKV851855 RUR851849:RUR851855 SEN851849:SEN851855 SOJ851849:SOJ851855 SYF851849:SYF851855 TIB851849:TIB851855 TRX851849:TRX851855 UBT851849:UBT851855 ULP851849:ULP851855 UVL851849:UVL851855 VFH851849:VFH851855 VPD851849:VPD851855 VYZ851849:VYZ851855 WIV851849:WIV851855 WSR851849:WSR851855 GF917385:GF917391 QB917385:QB917391 ZX917385:ZX917391 AJT917385:AJT917391 ATP917385:ATP917391 BDL917385:BDL917391 BNH917385:BNH917391 BXD917385:BXD917391 CGZ917385:CGZ917391 CQV917385:CQV917391 DAR917385:DAR917391 DKN917385:DKN917391 DUJ917385:DUJ917391 EEF917385:EEF917391 EOB917385:EOB917391 EXX917385:EXX917391 FHT917385:FHT917391 FRP917385:FRP917391 GBL917385:GBL917391 GLH917385:GLH917391 GVD917385:GVD917391 HEZ917385:HEZ917391 HOV917385:HOV917391 HYR917385:HYR917391 IIN917385:IIN917391 ISJ917385:ISJ917391 JCF917385:JCF917391 JMB917385:JMB917391 JVX917385:JVX917391 KFT917385:KFT917391 KPP917385:KPP917391 KZL917385:KZL917391 LJH917385:LJH917391 LTD917385:LTD917391 MCZ917385:MCZ917391 MMV917385:MMV917391 MWR917385:MWR917391 NGN917385:NGN917391 NQJ917385:NQJ917391 OAF917385:OAF917391 OKB917385:OKB917391 OTX917385:OTX917391 PDT917385:PDT917391 PNP917385:PNP917391 PXL917385:PXL917391 QHH917385:QHH917391 QRD917385:QRD917391 RAZ917385:RAZ917391 RKV917385:RKV917391 RUR917385:RUR917391 SEN917385:SEN917391 SOJ917385:SOJ917391 SYF917385:SYF917391 TIB917385:TIB917391 TRX917385:TRX917391 UBT917385:UBT917391 ULP917385:ULP917391 UVL917385:UVL917391 VFH917385:VFH917391 VPD917385:VPD917391 VYZ917385:VYZ917391 WIV917385:WIV917391 WSR917385:WSR917391 GF982921:GF982927 QB982921:QB982927 ZX982921:ZX982927 AJT982921:AJT982927 ATP982921:ATP982927 BDL982921:BDL982927 BNH982921:BNH982927 BXD982921:BXD982927 CGZ982921:CGZ982927 CQV982921:CQV982927 DAR982921:DAR982927 DKN982921:DKN982927 DUJ982921:DUJ982927 EEF982921:EEF982927 EOB982921:EOB982927 EXX982921:EXX982927 FHT982921:FHT982927 FRP982921:FRP982927 GBL982921:GBL982927 GLH982921:GLH982927 GVD982921:GVD982927 HEZ982921:HEZ982927 HOV982921:HOV982927 HYR982921:HYR982927 IIN982921:IIN982927 ISJ982921:ISJ982927 JCF982921:JCF982927 JMB982921:JMB982927 JVX982921:JVX982927 KFT982921:KFT982927 KPP982921:KPP982927 KZL982921:KZL982927 LJH982921:LJH982927 LTD982921:LTD982927 MCZ982921:MCZ982927 MMV982921:MMV982927 MWR982921:MWR982927 NGN982921:NGN982927 NQJ982921:NQJ982927 OAF982921:OAF982927 OKB982921:OKB982927 OTX982921:OTX982927 PDT982921:PDT982927 PNP982921:PNP982927 PXL982921:PXL982927 QHH982921:QHH982927 QRD982921:QRD982927 RAZ982921:RAZ982927 RKV982921:RKV982927 RUR982921:RUR982927 SEN982921:SEN982927 SOJ982921:SOJ982927 SYF982921:SYF982927 TIB982921:TIB982927 TRX982921:TRX982927 UBT982921:UBT982927 ULP982921:ULP982927 UVL982921:UVL982927 VFH982921:VFH982927 VPD982921:VPD982927 VYZ982921:VYZ982927 WIV982921:WIV982927 WSR982921:WSR982927 EF8 OB8 XX8 AHT8 ARP8 BBL8 BLH8 BVD8 CEZ8 COV8 CYR8 DIN8 DSJ8 ECF8 EMB8 EVX8 FFT8 FPP8 FZL8 GJH8 GTD8 HCZ8 HMV8 HWR8 IGN8 IQJ8 JAF8 JKB8 JTX8 KDT8 KNP8 KXL8 LHH8 LRD8 MAZ8 MKV8 MUR8 NEN8 NOJ8 NYF8 OIB8 ORX8 PBT8 PLP8 PVL8 QFH8 QPD8 QYZ8 RIV8 RSR8 SCN8 SMJ8 SWF8 TGB8 TPX8 TZT8 UJP8 UTL8 VDH8 VND8 VWZ8 WGV8 WQR8 OJ9:OJ19 YF9:YF19 AIB9:AIB19 ARX9:ARX19 BBT9:BBT19 BLP9:BLP19 BVL9:BVL19 CFH9:CFH19 CPD9:CPD19 CYZ9:CYZ19 DIV9:DIV19 DSR9:DSR19 ECN9:ECN19 EMJ9:EMJ19 EWF9:EWF19 FGB9:FGB19 FPX9:FPX19 FZT9:FZT19 GJP9:GJP19 GTL9:GTL19 HDH9:HDH19 HND9:HND19 HWZ9:HWZ19 IGV9:IGV19 IQR9:IQR19 JAN9:JAN19 JKJ9:JKJ19 JUF9:JUF19 KEB9:KEB19 KNX9:KNX19 KXT9:KXT19 LHP9:LHP19 LRL9:LRL19 MBH9:MBH19 MLD9:MLD19 MUZ9:MUZ19 NEV9:NEV19 NOR9:NOR19 NYN9:NYN19 OIJ9:OIJ19 OSF9:OSF19 PCB9:PCB19 PLX9:PLX19 PVT9:PVT19 QFP9:QFP19 QPL9:QPL19 QZH9:QZH19 RJD9:RJD19 RSZ9:RSZ19 SCV9:SCV19 SMR9:SMR19 SWN9:SWN19 TGJ9:TGJ19 TQF9:TQF19 UAB9:UAB19 UJX9:UJX19 UTT9:UTT19 VDP9:VDP19 VNL9:VNL19 VXH9:VXH19 WHD9:WHD19 WQZ9:WQZ19 EN9:EN19"/>
    <dataValidation type="list" allowBlank="1" showInputMessage="1" showErrorMessage="1" sqref="FX65417:FY65421 PT65417:PU65421 ZP65417:ZQ65421 AJL65417:AJM65421 ATH65417:ATI65421 BDD65417:BDE65421 BMZ65417:BNA65421 BWV65417:BWW65421 CGR65417:CGS65421 CQN65417:CQO65421 DAJ65417:DAK65421 DKF65417:DKG65421 DUB65417:DUC65421 EDX65417:EDY65421 ENT65417:ENU65421 EXP65417:EXQ65421 FHL65417:FHM65421 FRH65417:FRI65421 GBD65417:GBE65421 GKZ65417:GLA65421 GUV65417:GUW65421 HER65417:HES65421 HON65417:HOO65421 HYJ65417:HYK65421 IIF65417:IIG65421 ISB65417:ISC65421 JBX65417:JBY65421 JLT65417:JLU65421 JVP65417:JVQ65421 KFL65417:KFM65421 KPH65417:KPI65421 KZD65417:KZE65421 LIZ65417:LJA65421 LSV65417:LSW65421 MCR65417:MCS65421 MMN65417:MMO65421 MWJ65417:MWK65421 NGF65417:NGG65421 NQB65417:NQC65421 NZX65417:NZY65421 OJT65417:OJU65421 OTP65417:OTQ65421 PDL65417:PDM65421 PNH65417:PNI65421 PXD65417:PXE65421 QGZ65417:QHA65421 QQV65417:QQW65421 RAR65417:RAS65421 RKN65417:RKO65421 RUJ65417:RUK65421 SEF65417:SEG65421 SOB65417:SOC65421 SXX65417:SXY65421 THT65417:THU65421 TRP65417:TRQ65421 UBL65417:UBM65421 ULH65417:ULI65421 UVD65417:UVE65421 VEZ65417:VFA65421 VOV65417:VOW65421 VYR65417:VYS65421 WIN65417:WIO65421 WSJ65417:WSK65421 FX130953:FY130957 PT130953:PU130957 ZP130953:ZQ130957 AJL130953:AJM130957 ATH130953:ATI130957 BDD130953:BDE130957 BMZ130953:BNA130957 BWV130953:BWW130957 CGR130953:CGS130957 CQN130953:CQO130957 DAJ130953:DAK130957 DKF130953:DKG130957 DUB130953:DUC130957 EDX130953:EDY130957 ENT130953:ENU130957 EXP130953:EXQ130957 FHL130953:FHM130957 FRH130953:FRI130957 GBD130953:GBE130957 GKZ130953:GLA130957 GUV130953:GUW130957 HER130953:HES130957 HON130953:HOO130957 HYJ130953:HYK130957 IIF130953:IIG130957 ISB130953:ISC130957 JBX130953:JBY130957 JLT130953:JLU130957 JVP130953:JVQ130957 KFL130953:KFM130957 KPH130953:KPI130957 KZD130953:KZE130957 LIZ130953:LJA130957 LSV130953:LSW130957 MCR130953:MCS130957 MMN130953:MMO130957 MWJ130953:MWK130957 NGF130953:NGG130957 NQB130953:NQC130957 NZX130953:NZY130957 OJT130953:OJU130957 OTP130953:OTQ130957 PDL130953:PDM130957 PNH130953:PNI130957 PXD130953:PXE130957 QGZ130953:QHA130957 QQV130953:QQW130957 RAR130953:RAS130957 RKN130953:RKO130957 RUJ130953:RUK130957 SEF130953:SEG130957 SOB130953:SOC130957 SXX130953:SXY130957 THT130953:THU130957 TRP130953:TRQ130957 UBL130953:UBM130957 ULH130953:ULI130957 UVD130953:UVE130957 VEZ130953:VFA130957 VOV130953:VOW130957 VYR130953:VYS130957 WIN130953:WIO130957 WSJ130953:WSK130957 FX196489:FY196493 PT196489:PU196493 ZP196489:ZQ196493 AJL196489:AJM196493 ATH196489:ATI196493 BDD196489:BDE196493 BMZ196489:BNA196493 BWV196489:BWW196493 CGR196489:CGS196493 CQN196489:CQO196493 DAJ196489:DAK196493 DKF196489:DKG196493 DUB196489:DUC196493 EDX196489:EDY196493 ENT196489:ENU196493 EXP196489:EXQ196493 FHL196489:FHM196493 FRH196489:FRI196493 GBD196489:GBE196493 GKZ196489:GLA196493 GUV196489:GUW196493 HER196489:HES196493 HON196489:HOO196493 HYJ196489:HYK196493 IIF196489:IIG196493 ISB196489:ISC196493 JBX196489:JBY196493 JLT196489:JLU196493 JVP196489:JVQ196493 KFL196489:KFM196493 KPH196489:KPI196493 KZD196489:KZE196493 LIZ196489:LJA196493 LSV196489:LSW196493 MCR196489:MCS196493 MMN196489:MMO196493 MWJ196489:MWK196493 NGF196489:NGG196493 NQB196489:NQC196493 NZX196489:NZY196493 OJT196489:OJU196493 OTP196489:OTQ196493 PDL196489:PDM196493 PNH196489:PNI196493 PXD196489:PXE196493 QGZ196489:QHA196493 QQV196489:QQW196493 RAR196489:RAS196493 RKN196489:RKO196493 RUJ196489:RUK196493 SEF196489:SEG196493 SOB196489:SOC196493 SXX196489:SXY196493 THT196489:THU196493 TRP196489:TRQ196493 UBL196489:UBM196493 ULH196489:ULI196493 UVD196489:UVE196493 VEZ196489:VFA196493 VOV196489:VOW196493 VYR196489:VYS196493 WIN196489:WIO196493 WSJ196489:WSK196493 FX262025:FY262029 PT262025:PU262029 ZP262025:ZQ262029 AJL262025:AJM262029 ATH262025:ATI262029 BDD262025:BDE262029 BMZ262025:BNA262029 BWV262025:BWW262029 CGR262025:CGS262029 CQN262025:CQO262029 DAJ262025:DAK262029 DKF262025:DKG262029 DUB262025:DUC262029 EDX262025:EDY262029 ENT262025:ENU262029 EXP262025:EXQ262029 FHL262025:FHM262029 FRH262025:FRI262029 GBD262025:GBE262029 GKZ262025:GLA262029 GUV262025:GUW262029 HER262025:HES262029 HON262025:HOO262029 HYJ262025:HYK262029 IIF262025:IIG262029 ISB262025:ISC262029 JBX262025:JBY262029 JLT262025:JLU262029 JVP262025:JVQ262029 KFL262025:KFM262029 KPH262025:KPI262029 KZD262025:KZE262029 LIZ262025:LJA262029 LSV262025:LSW262029 MCR262025:MCS262029 MMN262025:MMO262029 MWJ262025:MWK262029 NGF262025:NGG262029 NQB262025:NQC262029 NZX262025:NZY262029 OJT262025:OJU262029 OTP262025:OTQ262029 PDL262025:PDM262029 PNH262025:PNI262029 PXD262025:PXE262029 QGZ262025:QHA262029 QQV262025:QQW262029 RAR262025:RAS262029 RKN262025:RKO262029 RUJ262025:RUK262029 SEF262025:SEG262029 SOB262025:SOC262029 SXX262025:SXY262029 THT262025:THU262029 TRP262025:TRQ262029 UBL262025:UBM262029 ULH262025:ULI262029 UVD262025:UVE262029 VEZ262025:VFA262029 VOV262025:VOW262029 VYR262025:VYS262029 WIN262025:WIO262029 WSJ262025:WSK262029 FX327561:FY327565 PT327561:PU327565 ZP327561:ZQ327565 AJL327561:AJM327565 ATH327561:ATI327565 BDD327561:BDE327565 BMZ327561:BNA327565 BWV327561:BWW327565 CGR327561:CGS327565 CQN327561:CQO327565 DAJ327561:DAK327565 DKF327561:DKG327565 DUB327561:DUC327565 EDX327561:EDY327565 ENT327561:ENU327565 EXP327561:EXQ327565 FHL327561:FHM327565 FRH327561:FRI327565 GBD327561:GBE327565 GKZ327561:GLA327565 GUV327561:GUW327565 HER327561:HES327565 HON327561:HOO327565 HYJ327561:HYK327565 IIF327561:IIG327565 ISB327561:ISC327565 JBX327561:JBY327565 JLT327561:JLU327565 JVP327561:JVQ327565 KFL327561:KFM327565 KPH327561:KPI327565 KZD327561:KZE327565 LIZ327561:LJA327565 LSV327561:LSW327565 MCR327561:MCS327565 MMN327561:MMO327565 MWJ327561:MWK327565 NGF327561:NGG327565 NQB327561:NQC327565 NZX327561:NZY327565 OJT327561:OJU327565 OTP327561:OTQ327565 PDL327561:PDM327565 PNH327561:PNI327565 PXD327561:PXE327565 QGZ327561:QHA327565 QQV327561:QQW327565 RAR327561:RAS327565 RKN327561:RKO327565 RUJ327561:RUK327565 SEF327561:SEG327565 SOB327561:SOC327565 SXX327561:SXY327565 THT327561:THU327565 TRP327561:TRQ327565 UBL327561:UBM327565 ULH327561:ULI327565 UVD327561:UVE327565 VEZ327561:VFA327565 VOV327561:VOW327565 VYR327561:VYS327565 WIN327561:WIO327565 WSJ327561:WSK327565 FX393097:FY393101 PT393097:PU393101 ZP393097:ZQ393101 AJL393097:AJM393101 ATH393097:ATI393101 BDD393097:BDE393101 BMZ393097:BNA393101 BWV393097:BWW393101 CGR393097:CGS393101 CQN393097:CQO393101 DAJ393097:DAK393101 DKF393097:DKG393101 DUB393097:DUC393101 EDX393097:EDY393101 ENT393097:ENU393101 EXP393097:EXQ393101 FHL393097:FHM393101 FRH393097:FRI393101 GBD393097:GBE393101 GKZ393097:GLA393101 GUV393097:GUW393101 HER393097:HES393101 HON393097:HOO393101 HYJ393097:HYK393101 IIF393097:IIG393101 ISB393097:ISC393101 JBX393097:JBY393101 JLT393097:JLU393101 JVP393097:JVQ393101 KFL393097:KFM393101 KPH393097:KPI393101 KZD393097:KZE393101 LIZ393097:LJA393101 LSV393097:LSW393101 MCR393097:MCS393101 MMN393097:MMO393101 MWJ393097:MWK393101 NGF393097:NGG393101 NQB393097:NQC393101 NZX393097:NZY393101 OJT393097:OJU393101 OTP393097:OTQ393101 PDL393097:PDM393101 PNH393097:PNI393101 PXD393097:PXE393101 QGZ393097:QHA393101 QQV393097:QQW393101 RAR393097:RAS393101 RKN393097:RKO393101 RUJ393097:RUK393101 SEF393097:SEG393101 SOB393097:SOC393101 SXX393097:SXY393101 THT393097:THU393101 TRP393097:TRQ393101 UBL393097:UBM393101 ULH393097:ULI393101 UVD393097:UVE393101 VEZ393097:VFA393101 VOV393097:VOW393101 VYR393097:VYS393101 WIN393097:WIO393101 WSJ393097:WSK393101 FX458633:FY458637 PT458633:PU458637 ZP458633:ZQ458637 AJL458633:AJM458637 ATH458633:ATI458637 BDD458633:BDE458637 BMZ458633:BNA458637 BWV458633:BWW458637 CGR458633:CGS458637 CQN458633:CQO458637 DAJ458633:DAK458637 DKF458633:DKG458637 DUB458633:DUC458637 EDX458633:EDY458637 ENT458633:ENU458637 EXP458633:EXQ458637 FHL458633:FHM458637 FRH458633:FRI458637 GBD458633:GBE458637 GKZ458633:GLA458637 GUV458633:GUW458637 HER458633:HES458637 HON458633:HOO458637 HYJ458633:HYK458637 IIF458633:IIG458637 ISB458633:ISC458637 JBX458633:JBY458637 JLT458633:JLU458637 JVP458633:JVQ458637 KFL458633:KFM458637 KPH458633:KPI458637 KZD458633:KZE458637 LIZ458633:LJA458637 LSV458633:LSW458637 MCR458633:MCS458637 MMN458633:MMO458637 MWJ458633:MWK458637 NGF458633:NGG458637 NQB458633:NQC458637 NZX458633:NZY458637 OJT458633:OJU458637 OTP458633:OTQ458637 PDL458633:PDM458637 PNH458633:PNI458637 PXD458633:PXE458637 QGZ458633:QHA458637 QQV458633:QQW458637 RAR458633:RAS458637 RKN458633:RKO458637 RUJ458633:RUK458637 SEF458633:SEG458637 SOB458633:SOC458637 SXX458633:SXY458637 THT458633:THU458637 TRP458633:TRQ458637 UBL458633:UBM458637 ULH458633:ULI458637 UVD458633:UVE458637 VEZ458633:VFA458637 VOV458633:VOW458637 VYR458633:VYS458637 WIN458633:WIO458637 WSJ458633:WSK458637 FX524169:FY524173 PT524169:PU524173 ZP524169:ZQ524173 AJL524169:AJM524173 ATH524169:ATI524173 BDD524169:BDE524173 BMZ524169:BNA524173 BWV524169:BWW524173 CGR524169:CGS524173 CQN524169:CQO524173 DAJ524169:DAK524173 DKF524169:DKG524173 DUB524169:DUC524173 EDX524169:EDY524173 ENT524169:ENU524173 EXP524169:EXQ524173 FHL524169:FHM524173 FRH524169:FRI524173 GBD524169:GBE524173 GKZ524169:GLA524173 GUV524169:GUW524173 HER524169:HES524173 HON524169:HOO524173 HYJ524169:HYK524173 IIF524169:IIG524173 ISB524169:ISC524173 JBX524169:JBY524173 JLT524169:JLU524173 JVP524169:JVQ524173 KFL524169:KFM524173 KPH524169:KPI524173 KZD524169:KZE524173 LIZ524169:LJA524173 LSV524169:LSW524173 MCR524169:MCS524173 MMN524169:MMO524173 MWJ524169:MWK524173 NGF524169:NGG524173 NQB524169:NQC524173 NZX524169:NZY524173 OJT524169:OJU524173 OTP524169:OTQ524173 PDL524169:PDM524173 PNH524169:PNI524173 PXD524169:PXE524173 QGZ524169:QHA524173 QQV524169:QQW524173 RAR524169:RAS524173 RKN524169:RKO524173 RUJ524169:RUK524173 SEF524169:SEG524173 SOB524169:SOC524173 SXX524169:SXY524173 THT524169:THU524173 TRP524169:TRQ524173 UBL524169:UBM524173 ULH524169:ULI524173 UVD524169:UVE524173 VEZ524169:VFA524173 VOV524169:VOW524173 VYR524169:VYS524173 WIN524169:WIO524173 WSJ524169:WSK524173 FX589705:FY589709 PT589705:PU589709 ZP589705:ZQ589709 AJL589705:AJM589709 ATH589705:ATI589709 BDD589705:BDE589709 BMZ589705:BNA589709 BWV589705:BWW589709 CGR589705:CGS589709 CQN589705:CQO589709 DAJ589705:DAK589709 DKF589705:DKG589709 DUB589705:DUC589709 EDX589705:EDY589709 ENT589705:ENU589709 EXP589705:EXQ589709 FHL589705:FHM589709 FRH589705:FRI589709 GBD589705:GBE589709 GKZ589705:GLA589709 GUV589705:GUW589709 HER589705:HES589709 HON589705:HOO589709 HYJ589705:HYK589709 IIF589705:IIG589709 ISB589705:ISC589709 JBX589705:JBY589709 JLT589705:JLU589709 JVP589705:JVQ589709 KFL589705:KFM589709 KPH589705:KPI589709 KZD589705:KZE589709 LIZ589705:LJA589709 LSV589705:LSW589709 MCR589705:MCS589709 MMN589705:MMO589709 MWJ589705:MWK589709 NGF589705:NGG589709 NQB589705:NQC589709 NZX589705:NZY589709 OJT589705:OJU589709 OTP589705:OTQ589709 PDL589705:PDM589709 PNH589705:PNI589709 PXD589705:PXE589709 QGZ589705:QHA589709 QQV589705:QQW589709 RAR589705:RAS589709 RKN589705:RKO589709 RUJ589705:RUK589709 SEF589705:SEG589709 SOB589705:SOC589709 SXX589705:SXY589709 THT589705:THU589709 TRP589705:TRQ589709 UBL589705:UBM589709 ULH589705:ULI589709 UVD589705:UVE589709 VEZ589705:VFA589709 VOV589705:VOW589709 VYR589705:VYS589709 WIN589705:WIO589709 WSJ589705:WSK589709 FX655241:FY655245 PT655241:PU655245 ZP655241:ZQ655245 AJL655241:AJM655245 ATH655241:ATI655245 BDD655241:BDE655245 BMZ655241:BNA655245 BWV655241:BWW655245 CGR655241:CGS655245 CQN655241:CQO655245 DAJ655241:DAK655245 DKF655241:DKG655245 DUB655241:DUC655245 EDX655241:EDY655245 ENT655241:ENU655245 EXP655241:EXQ655245 FHL655241:FHM655245 FRH655241:FRI655245 GBD655241:GBE655245 GKZ655241:GLA655245 GUV655241:GUW655245 HER655241:HES655245 HON655241:HOO655245 HYJ655241:HYK655245 IIF655241:IIG655245 ISB655241:ISC655245 JBX655241:JBY655245 JLT655241:JLU655245 JVP655241:JVQ655245 KFL655241:KFM655245 KPH655241:KPI655245 KZD655241:KZE655245 LIZ655241:LJA655245 LSV655241:LSW655245 MCR655241:MCS655245 MMN655241:MMO655245 MWJ655241:MWK655245 NGF655241:NGG655245 NQB655241:NQC655245 NZX655241:NZY655245 OJT655241:OJU655245 OTP655241:OTQ655245 PDL655241:PDM655245 PNH655241:PNI655245 PXD655241:PXE655245 QGZ655241:QHA655245 QQV655241:QQW655245 RAR655241:RAS655245 RKN655241:RKO655245 RUJ655241:RUK655245 SEF655241:SEG655245 SOB655241:SOC655245 SXX655241:SXY655245 THT655241:THU655245 TRP655241:TRQ655245 UBL655241:UBM655245 ULH655241:ULI655245 UVD655241:UVE655245 VEZ655241:VFA655245 VOV655241:VOW655245 VYR655241:VYS655245 WIN655241:WIO655245 WSJ655241:WSK655245 FX720777:FY720781 PT720777:PU720781 ZP720777:ZQ720781 AJL720777:AJM720781 ATH720777:ATI720781 BDD720777:BDE720781 BMZ720777:BNA720781 BWV720777:BWW720781 CGR720777:CGS720781 CQN720777:CQO720781 DAJ720777:DAK720781 DKF720777:DKG720781 DUB720777:DUC720781 EDX720777:EDY720781 ENT720777:ENU720781 EXP720777:EXQ720781 FHL720777:FHM720781 FRH720777:FRI720781 GBD720777:GBE720781 GKZ720777:GLA720781 GUV720777:GUW720781 HER720777:HES720781 HON720777:HOO720781 HYJ720777:HYK720781 IIF720777:IIG720781 ISB720777:ISC720781 JBX720777:JBY720781 JLT720777:JLU720781 JVP720777:JVQ720781 KFL720777:KFM720781 KPH720777:KPI720781 KZD720777:KZE720781 LIZ720777:LJA720781 LSV720777:LSW720781 MCR720777:MCS720781 MMN720777:MMO720781 MWJ720777:MWK720781 NGF720777:NGG720781 NQB720777:NQC720781 NZX720777:NZY720781 OJT720777:OJU720781 OTP720777:OTQ720781 PDL720777:PDM720781 PNH720777:PNI720781 PXD720777:PXE720781 QGZ720777:QHA720781 QQV720777:QQW720781 RAR720777:RAS720781 RKN720777:RKO720781 RUJ720777:RUK720781 SEF720777:SEG720781 SOB720777:SOC720781 SXX720777:SXY720781 THT720777:THU720781 TRP720777:TRQ720781 UBL720777:UBM720781 ULH720777:ULI720781 UVD720777:UVE720781 VEZ720777:VFA720781 VOV720777:VOW720781 VYR720777:VYS720781 WIN720777:WIO720781 WSJ720777:WSK720781 FX786313:FY786317 PT786313:PU786317 ZP786313:ZQ786317 AJL786313:AJM786317 ATH786313:ATI786317 BDD786313:BDE786317 BMZ786313:BNA786317 BWV786313:BWW786317 CGR786313:CGS786317 CQN786313:CQO786317 DAJ786313:DAK786317 DKF786313:DKG786317 DUB786313:DUC786317 EDX786313:EDY786317 ENT786313:ENU786317 EXP786313:EXQ786317 FHL786313:FHM786317 FRH786313:FRI786317 GBD786313:GBE786317 GKZ786313:GLA786317 GUV786313:GUW786317 HER786313:HES786317 HON786313:HOO786317 HYJ786313:HYK786317 IIF786313:IIG786317 ISB786313:ISC786317 JBX786313:JBY786317 JLT786313:JLU786317 JVP786313:JVQ786317 KFL786313:KFM786317 KPH786313:KPI786317 KZD786313:KZE786317 LIZ786313:LJA786317 LSV786313:LSW786317 MCR786313:MCS786317 MMN786313:MMO786317 MWJ786313:MWK786317 NGF786313:NGG786317 NQB786313:NQC786317 NZX786313:NZY786317 OJT786313:OJU786317 OTP786313:OTQ786317 PDL786313:PDM786317 PNH786313:PNI786317 PXD786313:PXE786317 QGZ786313:QHA786317 QQV786313:QQW786317 RAR786313:RAS786317 RKN786313:RKO786317 RUJ786313:RUK786317 SEF786313:SEG786317 SOB786313:SOC786317 SXX786313:SXY786317 THT786313:THU786317 TRP786313:TRQ786317 UBL786313:UBM786317 ULH786313:ULI786317 UVD786313:UVE786317 VEZ786313:VFA786317 VOV786313:VOW786317 VYR786313:VYS786317 WIN786313:WIO786317 WSJ786313:WSK786317 FX851849:FY851853 PT851849:PU851853 ZP851849:ZQ851853 AJL851849:AJM851853 ATH851849:ATI851853 BDD851849:BDE851853 BMZ851849:BNA851853 BWV851849:BWW851853 CGR851849:CGS851853 CQN851849:CQO851853 DAJ851849:DAK851853 DKF851849:DKG851853 DUB851849:DUC851853 EDX851849:EDY851853 ENT851849:ENU851853 EXP851849:EXQ851853 FHL851849:FHM851853 FRH851849:FRI851853 GBD851849:GBE851853 GKZ851849:GLA851853 GUV851849:GUW851853 HER851849:HES851853 HON851849:HOO851853 HYJ851849:HYK851853 IIF851849:IIG851853 ISB851849:ISC851853 JBX851849:JBY851853 JLT851849:JLU851853 JVP851849:JVQ851853 KFL851849:KFM851853 KPH851849:KPI851853 KZD851849:KZE851853 LIZ851849:LJA851853 LSV851849:LSW851853 MCR851849:MCS851853 MMN851849:MMO851853 MWJ851849:MWK851853 NGF851849:NGG851853 NQB851849:NQC851853 NZX851849:NZY851853 OJT851849:OJU851853 OTP851849:OTQ851853 PDL851849:PDM851853 PNH851849:PNI851853 PXD851849:PXE851853 QGZ851849:QHA851853 QQV851849:QQW851853 RAR851849:RAS851853 RKN851849:RKO851853 RUJ851849:RUK851853 SEF851849:SEG851853 SOB851849:SOC851853 SXX851849:SXY851853 THT851849:THU851853 TRP851849:TRQ851853 UBL851849:UBM851853 ULH851849:ULI851853 UVD851849:UVE851853 VEZ851849:VFA851853 VOV851849:VOW851853 VYR851849:VYS851853 WIN851849:WIO851853 WSJ851849:WSK851853 FX917385:FY917389 PT917385:PU917389 ZP917385:ZQ917389 AJL917385:AJM917389 ATH917385:ATI917389 BDD917385:BDE917389 BMZ917385:BNA917389 BWV917385:BWW917389 CGR917385:CGS917389 CQN917385:CQO917389 DAJ917385:DAK917389 DKF917385:DKG917389 DUB917385:DUC917389 EDX917385:EDY917389 ENT917385:ENU917389 EXP917385:EXQ917389 FHL917385:FHM917389 FRH917385:FRI917389 GBD917385:GBE917389 GKZ917385:GLA917389 GUV917385:GUW917389 HER917385:HES917389 HON917385:HOO917389 HYJ917385:HYK917389 IIF917385:IIG917389 ISB917385:ISC917389 JBX917385:JBY917389 JLT917385:JLU917389 JVP917385:JVQ917389 KFL917385:KFM917389 KPH917385:KPI917389 KZD917385:KZE917389 LIZ917385:LJA917389 LSV917385:LSW917389 MCR917385:MCS917389 MMN917385:MMO917389 MWJ917385:MWK917389 NGF917385:NGG917389 NQB917385:NQC917389 NZX917385:NZY917389 OJT917385:OJU917389 OTP917385:OTQ917389 PDL917385:PDM917389 PNH917385:PNI917389 PXD917385:PXE917389 QGZ917385:QHA917389 QQV917385:QQW917389 RAR917385:RAS917389 RKN917385:RKO917389 RUJ917385:RUK917389 SEF917385:SEG917389 SOB917385:SOC917389 SXX917385:SXY917389 THT917385:THU917389 TRP917385:TRQ917389 UBL917385:UBM917389 ULH917385:ULI917389 UVD917385:UVE917389 VEZ917385:VFA917389 VOV917385:VOW917389 VYR917385:VYS917389 WIN917385:WIO917389 WSJ917385:WSK917389 FX982921:FY982925 PT982921:PU982925 ZP982921:ZQ982925 AJL982921:AJM982925 ATH982921:ATI982925 BDD982921:BDE982925 BMZ982921:BNA982925 BWV982921:BWW982925 CGR982921:CGS982925 CQN982921:CQO982925 DAJ982921:DAK982925 DKF982921:DKG982925 DUB982921:DUC982925 EDX982921:EDY982925 ENT982921:ENU982925 EXP982921:EXQ982925 FHL982921:FHM982925 FRH982921:FRI982925 GBD982921:GBE982925 GKZ982921:GLA982925 GUV982921:GUW982925 HER982921:HES982925 HON982921:HOO982925 HYJ982921:HYK982925 IIF982921:IIG982925 ISB982921:ISC982925 JBX982921:JBY982925 JLT982921:JLU982925 JVP982921:JVQ982925 KFL982921:KFM982925 KPH982921:KPI982925 KZD982921:KZE982925 LIZ982921:LJA982925 LSV982921:LSW982925 MCR982921:MCS982925 MMN982921:MMO982925 MWJ982921:MWK982925 NGF982921:NGG982925 NQB982921:NQC982925 NZX982921:NZY982925 OJT982921:OJU982925 OTP982921:OTQ982925 PDL982921:PDM982925 PNH982921:PNI982925 PXD982921:PXE982925 QGZ982921:QHA982925 QQV982921:QQW982925 RAR982921:RAS982925 RKN982921:RKO982925 RUJ982921:RUK982925 SEF982921:SEG982925 SOB982921:SOC982925 SXX982921:SXY982925 THT982921:THU982925 TRP982921:TRQ982925 UBL982921:UBM982925 ULH982921:ULI982925 UVD982921:UVE982925 VEZ982921:VFA982925 VOV982921:VOW982925 VYR982921:VYS982925 WIN982921:WIO982925 WSJ982921:WSK982925 GL65417:GL65421 QH65417:QH65421 AAD65417:AAD65421 AJZ65417:AJZ65421 ATV65417:ATV65421 BDR65417:BDR65421 BNN65417:BNN65421 BXJ65417:BXJ65421 CHF65417:CHF65421 CRB65417:CRB65421 DAX65417:DAX65421 DKT65417:DKT65421 DUP65417:DUP65421 EEL65417:EEL65421 EOH65417:EOH65421 EYD65417:EYD65421 FHZ65417:FHZ65421 FRV65417:FRV65421 GBR65417:GBR65421 GLN65417:GLN65421 GVJ65417:GVJ65421 HFF65417:HFF65421 HPB65417:HPB65421 HYX65417:HYX65421 IIT65417:IIT65421 ISP65417:ISP65421 JCL65417:JCL65421 JMH65417:JMH65421 JWD65417:JWD65421 KFZ65417:KFZ65421 KPV65417:KPV65421 KZR65417:KZR65421 LJN65417:LJN65421 LTJ65417:LTJ65421 MDF65417:MDF65421 MNB65417:MNB65421 MWX65417:MWX65421 NGT65417:NGT65421 NQP65417:NQP65421 OAL65417:OAL65421 OKH65417:OKH65421 OUD65417:OUD65421 PDZ65417:PDZ65421 PNV65417:PNV65421 PXR65417:PXR65421 QHN65417:QHN65421 QRJ65417:QRJ65421 RBF65417:RBF65421 RLB65417:RLB65421 RUX65417:RUX65421 SET65417:SET65421 SOP65417:SOP65421 SYL65417:SYL65421 TIH65417:TIH65421 TSD65417:TSD65421 UBZ65417:UBZ65421 ULV65417:ULV65421 UVR65417:UVR65421 VFN65417:VFN65421 VPJ65417:VPJ65421 VZF65417:VZF65421 WJB65417:WJB65421 WSX65417:WSX65421 GL130953:GL130957 QH130953:QH130957 AAD130953:AAD130957 AJZ130953:AJZ130957 ATV130953:ATV130957 BDR130953:BDR130957 BNN130953:BNN130957 BXJ130953:BXJ130957 CHF130953:CHF130957 CRB130953:CRB130957 DAX130953:DAX130957 DKT130953:DKT130957 DUP130953:DUP130957 EEL130953:EEL130957 EOH130953:EOH130957 EYD130953:EYD130957 FHZ130953:FHZ130957 FRV130953:FRV130957 GBR130953:GBR130957 GLN130953:GLN130957 GVJ130953:GVJ130957 HFF130953:HFF130957 HPB130953:HPB130957 HYX130953:HYX130957 IIT130953:IIT130957 ISP130953:ISP130957 JCL130953:JCL130957 JMH130953:JMH130957 JWD130953:JWD130957 KFZ130953:KFZ130957 KPV130953:KPV130957 KZR130953:KZR130957 LJN130953:LJN130957 LTJ130953:LTJ130957 MDF130953:MDF130957 MNB130953:MNB130957 MWX130953:MWX130957 NGT130953:NGT130957 NQP130953:NQP130957 OAL130953:OAL130957 OKH130953:OKH130957 OUD130953:OUD130957 PDZ130953:PDZ130957 PNV130953:PNV130957 PXR130953:PXR130957 QHN130953:QHN130957 QRJ130953:QRJ130957 RBF130953:RBF130957 RLB130953:RLB130957 RUX130953:RUX130957 SET130953:SET130957 SOP130953:SOP130957 SYL130953:SYL130957 TIH130953:TIH130957 TSD130953:TSD130957 UBZ130953:UBZ130957 ULV130953:ULV130957 UVR130953:UVR130957 VFN130953:VFN130957 VPJ130953:VPJ130957 VZF130953:VZF130957 WJB130953:WJB130957 WSX130953:WSX130957 GL196489:GL196493 QH196489:QH196493 AAD196489:AAD196493 AJZ196489:AJZ196493 ATV196489:ATV196493 BDR196489:BDR196493 BNN196489:BNN196493 BXJ196489:BXJ196493 CHF196489:CHF196493 CRB196489:CRB196493 DAX196489:DAX196493 DKT196489:DKT196493 DUP196489:DUP196493 EEL196489:EEL196493 EOH196489:EOH196493 EYD196489:EYD196493 FHZ196489:FHZ196493 FRV196489:FRV196493 GBR196489:GBR196493 GLN196489:GLN196493 GVJ196489:GVJ196493 HFF196489:HFF196493 HPB196489:HPB196493 HYX196489:HYX196493 IIT196489:IIT196493 ISP196489:ISP196493 JCL196489:JCL196493 JMH196489:JMH196493 JWD196489:JWD196493 KFZ196489:KFZ196493 KPV196489:KPV196493 KZR196489:KZR196493 LJN196489:LJN196493 LTJ196489:LTJ196493 MDF196489:MDF196493 MNB196489:MNB196493 MWX196489:MWX196493 NGT196489:NGT196493 NQP196489:NQP196493 OAL196489:OAL196493 OKH196489:OKH196493 OUD196489:OUD196493 PDZ196489:PDZ196493 PNV196489:PNV196493 PXR196489:PXR196493 QHN196489:QHN196493 QRJ196489:QRJ196493 RBF196489:RBF196493 RLB196489:RLB196493 RUX196489:RUX196493 SET196489:SET196493 SOP196489:SOP196493 SYL196489:SYL196493 TIH196489:TIH196493 TSD196489:TSD196493 UBZ196489:UBZ196493 ULV196489:ULV196493 UVR196489:UVR196493 VFN196489:VFN196493 VPJ196489:VPJ196493 VZF196489:VZF196493 WJB196489:WJB196493 WSX196489:WSX196493 GL262025:GL262029 QH262025:QH262029 AAD262025:AAD262029 AJZ262025:AJZ262029 ATV262025:ATV262029 BDR262025:BDR262029 BNN262025:BNN262029 BXJ262025:BXJ262029 CHF262025:CHF262029 CRB262025:CRB262029 DAX262025:DAX262029 DKT262025:DKT262029 DUP262025:DUP262029 EEL262025:EEL262029 EOH262025:EOH262029 EYD262025:EYD262029 FHZ262025:FHZ262029 FRV262025:FRV262029 GBR262025:GBR262029 GLN262025:GLN262029 GVJ262025:GVJ262029 HFF262025:HFF262029 HPB262025:HPB262029 HYX262025:HYX262029 IIT262025:IIT262029 ISP262025:ISP262029 JCL262025:JCL262029 JMH262025:JMH262029 JWD262025:JWD262029 KFZ262025:KFZ262029 KPV262025:KPV262029 KZR262025:KZR262029 LJN262025:LJN262029 LTJ262025:LTJ262029 MDF262025:MDF262029 MNB262025:MNB262029 MWX262025:MWX262029 NGT262025:NGT262029 NQP262025:NQP262029 OAL262025:OAL262029 OKH262025:OKH262029 OUD262025:OUD262029 PDZ262025:PDZ262029 PNV262025:PNV262029 PXR262025:PXR262029 QHN262025:QHN262029 QRJ262025:QRJ262029 RBF262025:RBF262029 RLB262025:RLB262029 RUX262025:RUX262029 SET262025:SET262029 SOP262025:SOP262029 SYL262025:SYL262029 TIH262025:TIH262029 TSD262025:TSD262029 UBZ262025:UBZ262029 ULV262025:ULV262029 UVR262025:UVR262029 VFN262025:VFN262029 VPJ262025:VPJ262029 VZF262025:VZF262029 WJB262025:WJB262029 WSX262025:WSX262029 GL327561:GL327565 QH327561:QH327565 AAD327561:AAD327565 AJZ327561:AJZ327565 ATV327561:ATV327565 BDR327561:BDR327565 BNN327561:BNN327565 BXJ327561:BXJ327565 CHF327561:CHF327565 CRB327561:CRB327565 DAX327561:DAX327565 DKT327561:DKT327565 DUP327561:DUP327565 EEL327561:EEL327565 EOH327561:EOH327565 EYD327561:EYD327565 FHZ327561:FHZ327565 FRV327561:FRV327565 GBR327561:GBR327565 GLN327561:GLN327565 GVJ327561:GVJ327565 HFF327561:HFF327565 HPB327561:HPB327565 HYX327561:HYX327565 IIT327561:IIT327565 ISP327561:ISP327565 JCL327561:JCL327565 JMH327561:JMH327565 JWD327561:JWD327565 KFZ327561:KFZ327565 KPV327561:KPV327565 KZR327561:KZR327565 LJN327561:LJN327565 LTJ327561:LTJ327565 MDF327561:MDF327565 MNB327561:MNB327565 MWX327561:MWX327565 NGT327561:NGT327565 NQP327561:NQP327565 OAL327561:OAL327565 OKH327561:OKH327565 OUD327561:OUD327565 PDZ327561:PDZ327565 PNV327561:PNV327565 PXR327561:PXR327565 QHN327561:QHN327565 QRJ327561:QRJ327565 RBF327561:RBF327565 RLB327561:RLB327565 RUX327561:RUX327565 SET327561:SET327565 SOP327561:SOP327565 SYL327561:SYL327565 TIH327561:TIH327565 TSD327561:TSD327565 UBZ327561:UBZ327565 ULV327561:ULV327565 UVR327561:UVR327565 VFN327561:VFN327565 VPJ327561:VPJ327565 VZF327561:VZF327565 WJB327561:WJB327565 WSX327561:WSX327565 GL393097:GL393101 QH393097:QH393101 AAD393097:AAD393101 AJZ393097:AJZ393101 ATV393097:ATV393101 BDR393097:BDR393101 BNN393097:BNN393101 BXJ393097:BXJ393101 CHF393097:CHF393101 CRB393097:CRB393101 DAX393097:DAX393101 DKT393097:DKT393101 DUP393097:DUP393101 EEL393097:EEL393101 EOH393097:EOH393101 EYD393097:EYD393101 FHZ393097:FHZ393101 FRV393097:FRV393101 GBR393097:GBR393101 GLN393097:GLN393101 GVJ393097:GVJ393101 HFF393097:HFF393101 HPB393097:HPB393101 HYX393097:HYX393101 IIT393097:IIT393101 ISP393097:ISP393101 JCL393097:JCL393101 JMH393097:JMH393101 JWD393097:JWD393101 KFZ393097:KFZ393101 KPV393097:KPV393101 KZR393097:KZR393101 LJN393097:LJN393101 LTJ393097:LTJ393101 MDF393097:MDF393101 MNB393097:MNB393101 MWX393097:MWX393101 NGT393097:NGT393101 NQP393097:NQP393101 OAL393097:OAL393101 OKH393097:OKH393101 OUD393097:OUD393101 PDZ393097:PDZ393101 PNV393097:PNV393101 PXR393097:PXR393101 QHN393097:QHN393101 QRJ393097:QRJ393101 RBF393097:RBF393101 RLB393097:RLB393101 RUX393097:RUX393101 SET393097:SET393101 SOP393097:SOP393101 SYL393097:SYL393101 TIH393097:TIH393101 TSD393097:TSD393101 UBZ393097:UBZ393101 ULV393097:ULV393101 UVR393097:UVR393101 VFN393097:VFN393101 VPJ393097:VPJ393101 VZF393097:VZF393101 WJB393097:WJB393101 WSX393097:WSX393101 GL458633:GL458637 QH458633:QH458637 AAD458633:AAD458637 AJZ458633:AJZ458637 ATV458633:ATV458637 BDR458633:BDR458637 BNN458633:BNN458637 BXJ458633:BXJ458637 CHF458633:CHF458637 CRB458633:CRB458637 DAX458633:DAX458637 DKT458633:DKT458637 DUP458633:DUP458637 EEL458633:EEL458637 EOH458633:EOH458637 EYD458633:EYD458637 FHZ458633:FHZ458637 FRV458633:FRV458637 GBR458633:GBR458637 GLN458633:GLN458637 GVJ458633:GVJ458637 HFF458633:HFF458637 HPB458633:HPB458637 HYX458633:HYX458637 IIT458633:IIT458637 ISP458633:ISP458637 JCL458633:JCL458637 JMH458633:JMH458637 JWD458633:JWD458637 KFZ458633:KFZ458637 KPV458633:KPV458637 KZR458633:KZR458637 LJN458633:LJN458637 LTJ458633:LTJ458637 MDF458633:MDF458637 MNB458633:MNB458637 MWX458633:MWX458637 NGT458633:NGT458637 NQP458633:NQP458637 OAL458633:OAL458637 OKH458633:OKH458637 OUD458633:OUD458637 PDZ458633:PDZ458637 PNV458633:PNV458637 PXR458633:PXR458637 QHN458633:QHN458637 QRJ458633:QRJ458637 RBF458633:RBF458637 RLB458633:RLB458637 RUX458633:RUX458637 SET458633:SET458637 SOP458633:SOP458637 SYL458633:SYL458637 TIH458633:TIH458637 TSD458633:TSD458637 UBZ458633:UBZ458637 ULV458633:ULV458637 UVR458633:UVR458637 VFN458633:VFN458637 VPJ458633:VPJ458637 VZF458633:VZF458637 WJB458633:WJB458637 WSX458633:WSX458637 GL524169:GL524173 QH524169:QH524173 AAD524169:AAD524173 AJZ524169:AJZ524173 ATV524169:ATV524173 BDR524169:BDR524173 BNN524169:BNN524173 BXJ524169:BXJ524173 CHF524169:CHF524173 CRB524169:CRB524173 DAX524169:DAX524173 DKT524169:DKT524173 DUP524169:DUP524173 EEL524169:EEL524173 EOH524169:EOH524173 EYD524169:EYD524173 FHZ524169:FHZ524173 FRV524169:FRV524173 GBR524169:GBR524173 GLN524169:GLN524173 GVJ524169:GVJ524173 HFF524169:HFF524173 HPB524169:HPB524173 HYX524169:HYX524173 IIT524169:IIT524173 ISP524169:ISP524173 JCL524169:JCL524173 JMH524169:JMH524173 JWD524169:JWD524173 KFZ524169:KFZ524173 KPV524169:KPV524173 KZR524169:KZR524173 LJN524169:LJN524173 LTJ524169:LTJ524173 MDF524169:MDF524173 MNB524169:MNB524173 MWX524169:MWX524173 NGT524169:NGT524173 NQP524169:NQP524173 OAL524169:OAL524173 OKH524169:OKH524173 OUD524169:OUD524173 PDZ524169:PDZ524173 PNV524169:PNV524173 PXR524169:PXR524173 QHN524169:QHN524173 QRJ524169:QRJ524173 RBF524169:RBF524173 RLB524169:RLB524173 RUX524169:RUX524173 SET524169:SET524173 SOP524169:SOP524173 SYL524169:SYL524173 TIH524169:TIH524173 TSD524169:TSD524173 UBZ524169:UBZ524173 ULV524169:ULV524173 UVR524169:UVR524173 VFN524169:VFN524173 VPJ524169:VPJ524173 VZF524169:VZF524173 WJB524169:WJB524173 WSX524169:WSX524173 GL589705:GL589709 QH589705:QH589709 AAD589705:AAD589709 AJZ589705:AJZ589709 ATV589705:ATV589709 BDR589705:BDR589709 BNN589705:BNN589709 BXJ589705:BXJ589709 CHF589705:CHF589709 CRB589705:CRB589709 DAX589705:DAX589709 DKT589705:DKT589709 DUP589705:DUP589709 EEL589705:EEL589709 EOH589705:EOH589709 EYD589705:EYD589709 FHZ589705:FHZ589709 FRV589705:FRV589709 GBR589705:GBR589709 GLN589705:GLN589709 GVJ589705:GVJ589709 HFF589705:HFF589709 HPB589705:HPB589709 HYX589705:HYX589709 IIT589705:IIT589709 ISP589705:ISP589709 JCL589705:JCL589709 JMH589705:JMH589709 JWD589705:JWD589709 KFZ589705:KFZ589709 KPV589705:KPV589709 KZR589705:KZR589709 LJN589705:LJN589709 LTJ589705:LTJ589709 MDF589705:MDF589709 MNB589705:MNB589709 MWX589705:MWX589709 NGT589705:NGT589709 NQP589705:NQP589709 OAL589705:OAL589709 OKH589705:OKH589709 OUD589705:OUD589709 PDZ589705:PDZ589709 PNV589705:PNV589709 PXR589705:PXR589709 QHN589705:QHN589709 QRJ589705:QRJ589709 RBF589705:RBF589709 RLB589705:RLB589709 RUX589705:RUX589709 SET589705:SET589709 SOP589705:SOP589709 SYL589705:SYL589709 TIH589705:TIH589709 TSD589705:TSD589709 UBZ589705:UBZ589709 ULV589705:ULV589709 UVR589705:UVR589709 VFN589705:VFN589709 VPJ589705:VPJ589709 VZF589705:VZF589709 WJB589705:WJB589709 WSX589705:WSX589709 GL655241:GL655245 QH655241:QH655245 AAD655241:AAD655245 AJZ655241:AJZ655245 ATV655241:ATV655245 BDR655241:BDR655245 BNN655241:BNN655245 BXJ655241:BXJ655245 CHF655241:CHF655245 CRB655241:CRB655245 DAX655241:DAX655245 DKT655241:DKT655245 DUP655241:DUP655245 EEL655241:EEL655245 EOH655241:EOH655245 EYD655241:EYD655245 FHZ655241:FHZ655245 FRV655241:FRV655245 GBR655241:GBR655245 GLN655241:GLN655245 GVJ655241:GVJ655245 HFF655241:HFF655245 HPB655241:HPB655245 HYX655241:HYX655245 IIT655241:IIT655245 ISP655241:ISP655245 JCL655241:JCL655245 JMH655241:JMH655245 JWD655241:JWD655245 KFZ655241:KFZ655245 KPV655241:KPV655245 KZR655241:KZR655245 LJN655241:LJN655245 LTJ655241:LTJ655245 MDF655241:MDF655245 MNB655241:MNB655245 MWX655241:MWX655245 NGT655241:NGT655245 NQP655241:NQP655245 OAL655241:OAL655245 OKH655241:OKH655245 OUD655241:OUD655245 PDZ655241:PDZ655245 PNV655241:PNV655245 PXR655241:PXR655245 QHN655241:QHN655245 QRJ655241:QRJ655245 RBF655241:RBF655245 RLB655241:RLB655245 RUX655241:RUX655245 SET655241:SET655245 SOP655241:SOP655245 SYL655241:SYL655245 TIH655241:TIH655245 TSD655241:TSD655245 UBZ655241:UBZ655245 ULV655241:ULV655245 UVR655241:UVR655245 VFN655241:VFN655245 VPJ655241:VPJ655245 VZF655241:VZF655245 WJB655241:WJB655245 WSX655241:WSX655245 GL720777:GL720781 QH720777:QH720781 AAD720777:AAD720781 AJZ720777:AJZ720781 ATV720777:ATV720781 BDR720777:BDR720781 BNN720777:BNN720781 BXJ720777:BXJ720781 CHF720777:CHF720781 CRB720777:CRB720781 DAX720777:DAX720781 DKT720777:DKT720781 DUP720777:DUP720781 EEL720777:EEL720781 EOH720777:EOH720781 EYD720777:EYD720781 FHZ720777:FHZ720781 FRV720777:FRV720781 GBR720777:GBR720781 GLN720777:GLN720781 GVJ720777:GVJ720781 HFF720777:HFF720781 HPB720777:HPB720781 HYX720777:HYX720781 IIT720777:IIT720781 ISP720777:ISP720781 JCL720777:JCL720781 JMH720777:JMH720781 JWD720777:JWD720781 KFZ720777:KFZ720781 KPV720777:KPV720781 KZR720777:KZR720781 LJN720777:LJN720781 LTJ720777:LTJ720781 MDF720777:MDF720781 MNB720777:MNB720781 MWX720777:MWX720781 NGT720777:NGT720781 NQP720777:NQP720781 OAL720777:OAL720781 OKH720777:OKH720781 OUD720777:OUD720781 PDZ720777:PDZ720781 PNV720777:PNV720781 PXR720777:PXR720781 QHN720777:QHN720781 QRJ720777:QRJ720781 RBF720777:RBF720781 RLB720777:RLB720781 RUX720777:RUX720781 SET720777:SET720781 SOP720777:SOP720781 SYL720777:SYL720781 TIH720777:TIH720781 TSD720777:TSD720781 UBZ720777:UBZ720781 ULV720777:ULV720781 UVR720777:UVR720781 VFN720777:VFN720781 VPJ720777:VPJ720781 VZF720777:VZF720781 WJB720777:WJB720781 WSX720777:WSX720781 GL786313:GL786317 QH786313:QH786317 AAD786313:AAD786317 AJZ786313:AJZ786317 ATV786313:ATV786317 BDR786313:BDR786317 BNN786313:BNN786317 BXJ786313:BXJ786317 CHF786313:CHF786317 CRB786313:CRB786317 DAX786313:DAX786317 DKT786313:DKT786317 DUP786313:DUP786317 EEL786313:EEL786317 EOH786313:EOH786317 EYD786313:EYD786317 FHZ786313:FHZ786317 FRV786313:FRV786317 GBR786313:GBR786317 GLN786313:GLN786317 GVJ786313:GVJ786317 HFF786313:HFF786317 HPB786313:HPB786317 HYX786313:HYX786317 IIT786313:IIT786317 ISP786313:ISP786317 JCL786313:JCL786317 JMH786313:JMH786317 JWD786313:JWD786317 KFZ786313:KFZ786317 KPV786313:KPV786317 KZR786313:KZR786317 LJN786313:LJN786317 LTJ786313:LTJ786317 MDF786313:MDF786317 MNB786313:MNB786317 MWX786313:MWX786317 NGT786313:NGT786317 NQP786313:NQP786317 OAL786313:OAL786317 OKH786313:OKH786317 OUD786313:OUD786317 PDZ786313:PDZ786317 PNV786313:PNV786317 PXR786313:PXR786317 QHN786313:QHN786317 QRJ786313:QRJ786317 RBF786313:RBF786317 RLB786313:RLB786317 RUX786313:RUX786317 SET786313:SET786317 SOP786313:SOP786317 SYL786313:SYL786317 TIH786313:TIH786317 TSD786313:TSD786317 UBZ786313:UBZ786317 ULV786313:ULV786317 UVR786313:UVR786317 VFN786313:VFN786317 VPJ786313:VPJ786317 VZF786313:VZF786317 WJB786313:WJB786317 WSX786313:WSX786317 GL851849:GL851853 QH851849:QH851853 AAD851849:AAD851853 AJZ851849:AJZ851853 ATV851849:ATV851853 BDR851849:BDR851853 BNN851849:BNN851853 BXJ851849:BXJ851853 CHF851849:CHF851853 CRB851849:CRB851853 DAX851849:DAX851853 DKT851849:DKT851853 DUP851849:DUP851853 EEL851849:EEL851853 EOH851849:EOH851853 EYD851849:EYD851853 FHZ851849:FHZ851853 FRV851849:FRV851853 GBR851849:GBR851853 GLN851849:GLN851853 GVJ851849:GVJ851853 HFF851849:HFF851853 HPB851849:HPB851853 HYX851849:HYX851853 IIT851849:IIT851853 ISP851849:ISP851853 JCL851849:JCL851853 JMH851849:JMH851853 JWD851849:JWD851853 KFZ851849:KFZ851853 KPV851849:KPV851853 KZR851849:KZR851853 LJN851849:LJN851853 LTJ851849:LTJ851853 MDF851849:MDF851853 MNB851849:MNB851853 MWX851849:MWX851853 NGT851849:NGT851853 NQP851849:NQP851853 OAL851849:OAL851853 OKH851849:OKH851853 OUD851849:OUD851853 PDZ851849:PDZ851853 PNV851849:PNV851853 PXR851849:PXR851853 QHN851849:QHN851853 QRJ851849:QRJ851853 RBF851849:RBF851853 RLB851849:RLB851853 RUX851849:RUX851853 SET851849:SET851853 SOP851849:SOP851853 SYL851849:SYL851853 TIH851849:TIH851853 TSD851849:TSD851853 UBZ851849:UBZ851853 ULV851849:ULV851853 UVR851849:UVR851853 VFN851849:VFN851853 VPJ851849:VPJ851853 VZF851849:VZF851853 WJB851849:WJB851853 WSX851849:WSX851853 GL917385:GL917389 QH917385:QH917389 AAD917385:AAD917389 AJZ917385:AJZ917389 ATV917385:ATV917389 BDR917385:BDR917389 BNN917385:BNN917389 BXJ917385:BXJ917389 CHF917385:CHF917389 CRB917385:CRB917389 DAX917385:DAX917389 DKT917385:DKT917389 DUP917385:DUP917389 EEL917385:EEL917389 EOH917385:EOH917389 EYD917385:EYD917389 FHZ917385:FHZ917389 FRV917385:FRV917389 GBR917385:GBR917389 GLN917385:GLN917389 GVJ917385:GVJ917389 HFF917385:HFF917389 HPB917385:HPB917389 HYX917385:HYX917389 IIT917385:IIT917389 ISP917385:ISP917389 JCL917385:JCL917389 JMH917385:JMH917389 JWD917385:JWD917389 KFZ917385:KFZ917389 KPV917385:KPV917389 KZR917385:KZR917389 LJN917385:LJN917389 LTJ917385:LTJ917389 MDF917385:MDF917389 MNB917385:MNB917389 MWX917385:MWX917389 NGT917385:NGT917389 NQP917385:NQP917389 OAL917385:OAL917389 OKH917385:OKH917389 OUD917385:OUD917389 PDZ917385:PDZ917389 PNV917385:PNV917389 PXR917385:PXR917389 QHN917385:QHN917389 QRJ917385:QRJ917389 RBF917385:RBF917389 RLB917385:RLB917389 RUX917385:RUX917389 SET917385:SET917389 SOP917385:SOP917389 SYL917385:SYL917389 TIH917385:TIH917389 TSD917385:TSD917389 UBZ917385:UBZ917389 ULV917385:ULV917389 UVR917385:UVR917389 VFN917385:VFN917389 VPJ917385:VPJ917389 VZF917385:VZF917389 WJB917385:WJB917389 WSX917385:WSX917389 GL982921:GL982925 QH982921:QH982925 AAD982921:AAD982925 AJZ982921:AJZ982925 ATV982921:ATV982925 BDR982921:BDR982925 BNN982921:BNN982925 BXJ982921:BXJ982925 CHF982921:CHF982925 CRB982921:CRB982925 DAX982921:DAX982925 DKT982921:DKT982925 DUP982921:DUP982925 EEL982921:EEL982925 EOH982921:EOH982925 EYD982921:EYD982925 FHZ982921:FHZ982925 FRV982921:FRV982925 GBR982921:GBR982925 GLN982921:GLN982925 GVJ982921:GVJ982925 HFF982921:HFF982925 HPB982921:HPB982925 HYX982921:HYX982925 IIT982921:IIT982925 ISP982921:ISP982925 JCL982921:JCL982925 JMH982921:JMH982925 JWD982921:JWD982925 KFZ982921:KFZ982925 KPV982921:KPV982925 KZR982921:KZR982925 LJN982921:LJN982925 LTJ982921:LTJ982925 MDF982921:MDF982925 MNB982921:MNB982925 MWX982921:MWX982925 NGT982921:NGT982925 NQP982921:NQP982925 OAL982921:OAL982925 OKH982921:OKH982925 OUD982921:OUD982925 PDZ982921:PDZ982925 PNV982921:PNV982925 PXR982921:PXR982925 QHN982921:QHN982925 QRJ982921:QRJ982925 RBF982921:RBF982925 RLB982921:RLB982925 RUX982921:RUX982925 SET982921:SET982925 SOP982921:SOP982925 SYL982921:SYL982925 TIH982921:TIH982925 TSD982921:TSD982925 UBZ982921:UBZ982925 ULV982921:ULV982925 UVR982921:UVR982925 VFN982921:VFN982925 VPJ982921:VPJ982925 VZF982921:VZF982925 WJB982921:WJB982925 WSX982921:WSX982925 GI65417:GJ65421 QE65417:QF65421 AAA65417:AAB65421 AJW65417:AJX65421 ATS65417:ATT65421 BDO65417:BDP65421 BNK65417:BNL65421 BXG65417:BXH65421 CHC65417:CHD65421 CQY65417:CQZ65421 DAU65417:DAV65421 DKQ65417:DKR65421 DUM65417:DUN65421 EEI65417:EEJ65421 EOE65417:EOF65421 EYA65417:EYB65421 FHW65417:FHX65421 FRS65417:FRT65421 GBO65417:GBP65421 GLK65417:GLL65421 GVG65417:GVH65421 HFC65417:HFD65421 HOY65417:HOZ65421 HYU65417:HYV65421 IIQ65417:IIR65421 ISM65417:ISN65421 JCI65417:JCJ65421 JME65417:JMF65421 JWA65417:JWB65421 KFW65417:KFX65421 KPS65417:KPT65421 KZO65417:KZP65421 LJK65417:LJL65421 LTG65417:LTH65421 MDC65417:MDD65421 MMY65417:MMZ65421 MWU65417:MWV65421 NGQ65417:NGR65421 NQM65417:NQN65421 OAI65417:OAJ65421 OKE65417:OKF65421 OUA65417:OUB65421 PDW65417:PDX65421 PNS65417:PNT65421 PXO65417:PXP65421 QHK65417:QHL65421 QRG65417:QRH65421 RBC65417:RBD65421 RKY65417:RKZ65421 RUU65417:RUV65421 SEQ65417:SER65421 SOM65417:SON65421 SYI65417:SYJ65421 TIE65417:TIF65421 TSA65417:TSB65421 UBW65417:UBX65421 ULS65417:ULT65421 UVO65417:UVP65421 VFK65417:VFL65421 VPG65417:VPH65421 VZC65417:VZD65421 WIY65417:WIZ65421 WSU65417:WSV65421 GI130953:GJ130957 QE130953:QF130957 AAA130953:AAB130957 AJW130953:AJX130957 ATS130953:ATT130957 BDO130953:BDP130957 BNK130953:BNL130957 BXG130953:BXH130957 CHC130953:CHD130957 CQY130953:CQZ130957 DAU130953:DAV130957 DKQ130953:DKR130957 DUM130953:DUN130957 EEI130953:EEJ130957 EOE130953:EOF130957 EYA130953:EYB130957 FHW130953:FHX130957 FRS130953:FRT130957 GBO130953:GBP130957 GLK130953:GLL130957 GVG130953:GVH130957 HFC130953:HFD130957 HOY130953:HOZ130957 HYU130953:HYV130957 IIQ130953:IIR130957 ISM130953:ISN130957 JCI130953:JCJ130957 JME130953:JMF130957 JWA130953:JWB130957 KFW130953:KFX130957 KPS130953:KPT130957 KZO130953:KZP130957 LJK130953:LJL130957 LTG130953:LTH130957 MDC130953:MDD130957 MMY130953:MMZ130957 MWU130953:MWV130957 NGQ130953:NGR130957 NQM130953:NQN130957 OAI130953:OAJ130957 OKE130953:OKF130957 OUA130953:OUB130957 PDW130953:PDX130957 PNS130953:PNT130957 PXO130953:PXP130957 QHK130953:QHL130957 QRG130953:QRH130957 RBC130953:RBD130957 RKY130953:RKZ130957 RUU130953:RUV130957 SEQ130953:SER130957 SOM130953:SON130957 SYI130953:SYJ130957 TIE130953:TIF130957 TSA130953:TSB130957 UBW130953:UBX130957 ULS130953:ULT130957 UVO130953:UVP130957 VFK130953:VFL130957 VPG130953:VPH130957 VZC130953:VZD130957 WIY130953:WIZ130957 WSU130953:WSV130957 GI196489:GJ196493 QE196489:QF196493 AAA196489:AAB196493 AJW196489:AJX196493 ATS196489:ATT196493 BDO196489:BDP196493 BNK196489:BNL196493 BXG196489:BXH196493 CHC196489:CHD196493 CQY196489:CQZ196493 DAU196489:DAV196493 DKQ196489:DKR196493 DUM196489:DUN196493 EEI196489:EEJ196493 EOE196489:EOF196493 EYA196489:EYB196493 FHW196489:FHX196493 FRS196489:FRT196493 GBO196489:GBP196493 GLK196489:GLL196493 GVG196489:GVH196493 HFC196489:HFD196493 HOY196489:HOZ196493 HYU196489:HYV196493 IIQ196489:IIR196493 ISM196489:ISN196493 JCI196489:JCJ196493 JME196489:JMF196493 JWA196489:JWB196493 KFW196489:KFX196493 KPS196489:KPT196493 KZO196489:KZP196493 LJK196489:LJL196493 LTG196489:LTH196493 MDC196489:MDD196493 MMY196489:MMZ196493 MWU196489:MWV196493 NGQ196489:NGR196493 NQM196489:NQN196493 OAI196489:OAJ196493 OKE196489:OKF196493 OUA196489:OUB196493 PDW196489:PDX196493 PNS196489:PNT196493 PXO196489:PXP196493 QHK196489:QHL196493 QRG196489:QRH196493 RBC196489:RBD196493 RKY196489:RKZ196493 RUU196489:RUV196493 SEQ196489:SER196493 SOM196489:SON196493 SYI196489:SYJ196493 TIE196489:TIF196493 TSA196489:TSB196493 UBW196489:UBX196493 ULS196489:ULT196493 UVO196489:UVP196493 VFK196489:VFL196493 VPG196489:VPH196493 VZC196489:VZD196493 WIY196489:WIZ196493 WSU196489:WSV196493 GI262025:GJ262029 QE262025:QF262029 AAA262025:AAB262029 AJW262025:AJX262029 ATS262025:ATT262029 BDO262025:BDP262029 BNK262025:BNL262029 BXG262025:BXH262029 CHC262025:CHD262029 CQY262025:CQZ262029 DAU262025:DAV262029 DKQ262025:DKR262029 DUM262025:DUN262029 EEI262025:EEJ262029 EOE262025:EOF262029 EYA262025:EYB262029 FHW262025:FHX262029 FRS262025:FRT262029 GBO262025:GBP262029 GLK262025:GLL262029 GVG262025:GVH262029 HFC262025:HFD262029 HOY262025:HOZ262029 HYU262025:HYV262029 IIQ262025:IIR262029 ISM262025:ISN262029 JCI262025:JCJ262029 JME262025:JMF262029 JWA262025:JWB262029 KFW262025:KFX262029 KPS262025:KPT262029 KZO262025:KZP262029 LJK262025:LJL262029 LTG262025:LTH262029 MDC262025:MDD262029 MMY262025:MMZ262029 MWU262025:MWV262029 NGQ262025:NGR262029 NQM262025:NQN262029 OAI262025:OAJ262029 OKE262025:OKF262029 OUA262025:OUB262029 PDW262025:PDX262029 PNS262025:PNT262029 PXO262025:PXP262029 QHK262025:QHL262029 QRG262025:QRH262029 RBC262025:RBD262029 RKY262025:RKZ262029 RUU262025:RUV262029 SEQ262025:SER262029 SOM262025:SON262029 SYI262025:SYJ262029 TIE262025:TIF262029 TSA262025:TSB262029 UBW262025:UBX262029 ULS262025:ULT262029 UVO262025:UVP262029 VFK262025:VFL262029 VPG262025:VPH262029 VZC262025:VZD262029 WIY262025:WIZ262029 WSU262025:WSV262029 GI327561:GJ327565 QE327561:QF327565 AAA327561:AAB327565 AJW327561:AJX327565 ATS327561:ATT327565 BDO327561:BDP327565 BNK327561:BNL327565 BXG327561:BXH327565 CHC327561:CHD327565 CQY327561:CQZ327565 DAU327561:DAV327565 DKQ327561:DKR327565 DUM327561:DUN327565 EEI327561:EEJ327565 EOE327561:EOF327565 EYA327561:EYB327565 FHW327561:FHX327565 FRS327561:FRT327565 GBO327561:GBP327565 GLK327561:GLL327565 GVG327561:GVH327565 HFC327561:HFD327565 HOY327561:HOZ327565 HYU327561:HYV327565 IIQ327561:IIR327565 ISM327561:ISN327565 JCI327561:JCJ327565 JME327561:JMF327565 JWA327561:JWB327565 KFW327561:KFX327565 KPS327561:KPT327565 KZO327561:KZP327565 LJK327561:LJL327565 LTG327561:LTH327565 MDC327561:MDD327565 MMY327561:MMZ327565 MWU327561:MWV327565 NGQ327561:NGR327565 NQM327561:NQN327565 OAI327561:OAJ327565 OKE327561:OKF327565 OUA327561:OUB327565 PDW327561:PDX327565 PNS327561:PNT327565 PXO327561:PXP327565 QHK327561:QHL327565 QRG327561:QRH327565 RBC327561:RBD327565 RKY327561:RKZ327565 RUU327561:RUV327565 SEQ327561:SER327565 SOM327561:SON327565 SYI327561:SYJ327565 TIE327561:TIF327565 TSA327561:TSB327565 UBW327561:UBX327565 ULS327561:ULT327565 UVO327561:UVP327565 VFK327561:VFL327565 VPG327561:VPH327565 VZC327561:VZD327565 WIY327561:WIZ327565 WSU327561:WSV327565 GI393097:GJ393101 QE393097:QF393101 AAA393097:AAB393101 AJW393097:AJX393101 ATS393097:ATT393101 BDO393097:BDP393101 BNK393097:BNL393101 BXG393097:BXH393101 CHC393097:CHD393101 CQY393097:CQZ393101 DAU393097:DAV393101 DKQ393097:DKR393101 DUM393097:DUN393101 EEI393097:EEJ393101 EOE393097:EOF393101 EYA393097:EYB393101 FHW393097:FHX393101 FRS393097:FRT393101 GBO393097:GBP393101 GLK393097:GLL393101 GVG393097:GVH393101 HFC393097:HFD393101 HOY393097:HOZ393101 HYU393097:HYV393101 IIQ393097:IIR393101 ISM393097:ISN393101 JCI393097:JCJ393101 JME393097:JMF393101 JWA393097:JWB393101 KFW393097:KFX393101 KPS393097:KPT393101 KZO393097:KZP393101 LJK393097:LJL393101 LTG393097:LTH393101 MDC393097:MDD393101 MMY393097:MMZ393101 MWU393097:MWV393101 NGQ393097:NGR393101 NQM393097:NQN393101 OAI393097:OAJ393101 OKE393097:OKF393101 OUA393097:OUB393101 PDW393097:PDX393101 PNS393097:PNT393101 PXO393097:PXP393101 QHK393097:QHL393101 QRG393097:QRH393101 RBC393097:RBD393101 RKY393097:RKZ393101 RUU393097:RUV393101 SEQ393097:SER393101 SOM393097:SON393101 SYI393097:SYJ393101 TIE393097:TIF393101 TSA393097:TSB393101 UBW393097:UBX393101 ULS393097:ULT393101 UVO393097:UVP393101 VFK393097:VFL393101 VPG393097:VPH393101 VZC393097:VZD393101 WIY393097:WIZ393101 WSU393097:WSV393101 GI458633:GJ458637 QE458633:QF458637 AAA458633:AAB458637 AJW458633:AJX458637 ATS458633:ATT458637 BDO458633:BDP458637 BNK458633:BNL458637 BXG458633:BXH458637 CHC458633:CHD458637 CQY458633:CQZ458637 DAU458633:DAV458637 DKQ458633:DKR458637 DUM458633:DUN458637 EEI458633:EEJ458637 EOE458633:EOF458637 EYA458633:EYB458637 FHW458633:FHX458637 FRS458633:FRT458637 GBO458633:GBP458637 GLK458633:GLL458637 GVG458633:GVH458637 HFC458633:HFD458637 HOY458633:HOZ458637 HYU458633:HYV458637 IIQ458633:IIR458637 ISM458633:ISN458637 JCI458633:JCJ458637 JME458633:JMF458637 JWA458633:JWB458637 KFW458633:KFX458637 KPS458633:KPT458637 KZO458633:KZP458637 LJK458633:LJL458637 LTG458633:LTH458637 MDC458633:MDD458637 MMY458633:MMZ458637 MWU458633:MWV458637 NGQ458633:NGR458637 NQM458633:NQN458637 OAI458633:OAJ458637 OKE458633:OKF458637 OUA458633:OUB458637 PDW458633:PDX458637 PNS458633:PNT458637 PXO458633:PXP458637 QHK458633:QHL458637 QRG458633:QRH458637 RBC458633:RBD458637 RKY458633:RKZ458637 RUU458633:RUV458637 SEQ458633:SER458637 SOM458633:SON458637 SYI458633:SYJ458637 TIE458633:TIF458637 TSA458633:TSB458637 UBW458633:UBX458637 ULS458633:ULT458637 UVO458633:UVP458637 VFK458633:VFL458637 VPG458633:VPH458637 VZC458633:VZD458637 WIY458633:WIZ458637 WSU458633:WSV458637 GI524169:GJ524173 QE524169:QF524173 AAA524169:AAB524173 AJW524169:AJX524173 ATS524169:ATT524173 BDO524169:BDP524173 BNK524169:BNL524173 BXG524169:BXH524173 CHC524169:CHD524173 CQY524169:CQZ524173 DAU524169:DAV524173 DKQ524169:DKR524173 DUM524169:DUN524173 EEI524169:EEJ524173 EOE524169:EOF524173 EYA524169:EYB524173 FHW524169:FHX524173 FRS524169:FRT524173 GBO524169:GBP524173 GLK524169:GLL524173 GVG524169:GVH524173 HFC524169:HFD524173 HOY524169:HOZ524173 HYU524169:HYV524173 IIQ524169:IIR524173 ISM524169:ISN524173 JCI524169:JCJ524173 JME524169:JMF524173 JWA524169:JWB524173 KFW524169:KFX524173 KPS524169:KPT524173 KZO524169:KZP524173 LJK524169:LJL524173 LTG524169:LTH524173 MDC524169:MDD524173 MMY524169:MMZ524173 MWU524169:MWV524173 NGQ524169:NGR524173 NQM524169:NQN524173 OAI524169:OAJ524173 OKE524169:OKF524173 OUA524169:OUB524173 PDW524169:PDX524173 PNS524169:PNT524173 PXO524169:PXP524173 QHK524169:QHL524173 QRG524169:QRH524173 RBC524169:RBD524173 RKY524169:RKZ524173 RUU524169:RUV524173 SEQ524169:SER524173 SOM524169:SON524173 SYI524169:SYJ524173 TIE524169:TIF524173 TSA524169:TSB524173 UBW524169:UBX524173 ULS524169:ULT524173 UVO524169:UVP524173 VFK524169:VFL524173 VPG524169:VPH524173 VZC524169:VZD524173 WIY524169:WIZ524173 WSU524169:WSV524173 GI589705:GJ589709 QE589705:QF589709 AAA589705:AAB589709 AJW589705:AJX589709 ATS589705:ATT589709 BDO589705:BDP589709 BNK589705:BNL589709 BXG589705:BXH589709 CHC589705:CHD589709 CQY589705:CQZ589709 DAU589705:DAV589709 DKQ589705:DKR589709 DUM589705:DUN589709 EEI589705:EEJ589709 EOE589705:EOF589709 EYA589705:EYB589709 FHW589705:FHX589709 FRS589705:FRT589709 GBO589705:GBP589709 GLK589705:GLL589709 GVG589705:GVH589709 HFC589705:HFD589709 HOY589705:HOZ589709 HYU589705:HYV589709 IIQ589705:IIR589709 ISM589705:ISN589709 JCI589705:JCJ589709 JME589705:JMF589709 JWA589705:JWB589709 KFW589705:KFX589709 KPS589705:KPT589709 KZO589705:KZP589709 LJK589705:LJL589709 LTG589705:LTH589709 MDC589705:MDD589709 MMY589705:MMZ589709 MWU589705:MWV589709 NGQ589705:NGR589709 NQM589705:NQN589709 OAI589705:OAJ589709 OKE589705:OKF589709 OUA589705:OUB589709 PDW589705:PDX589709 PNS589705:PNT589709 PXO589705:PXP589709 QHK589705:QHL589709 QRG589705:QRH589709 RBC589705:RBD589709 RKY589705:RKZ589709 RUU589705:RUV589709 SEQ589705:SER589709 SOM589705:SON589709 SYI589705:SYJ589709 TIE589705:TIF589709 TSA589705:TSB589709 UBW589705:UBX589709 ULS589705:ULT589709 UVO589705:UVP589709 VFK589705:VFL589709 VPG589705:VPH589709 VZC589705:VZD589709 WIY589705:WIZ589709 WSU589705:WSV589709 GI655241:GJ655245 QE655241:QF655245 AAA655241:AAB655245 AJW655241:AJX655245 ATS655241:ATT655245 BDO655241:BDP655245 BNK655241:BNL655245 BXG655241:BXH655245 CHC655241:CHD655245 CQY655241:CQZ655245 DAU655241:DAV655245 DKQ655241:DKR655245 DUM655241:DUN655245 EEI655241:EEJ655245 EOE655241:EOF655245 EYA655241:EYB655245 FHW655241:FHX655245 FRS655241:FRT655245 GBO655241:GBP655245 GLK655241:GLL655245 GVG655241:GVH655245 HFC655241:HFD655245 HOY655241:HOZ655245 HYU655241:HYV655245 IIQ655241:IIR655245 ISM655241:ISN655245 JCI655241:JCJ655245 JME655241:JMF655245 JWA655241:JWB655245 KFW655241:KFX655245 KPS655241:KPT655245 KZO655241:KZP655245 LJK655241:LJL655245 LTG655241:LTH655245 MDC655241:MDD655245 MMY655241:MMZ655245 MWU655241:MWV655245 NGQ655241:NGR655245 NQM655241:NQN655245 OAI655241:OAJ655245 OKE655241:OKF655245 OUA655241:OUB655245 PDW655241:PDX655245 PNS655241:PNT655245 PXO655241:PXP655245 QHK655241:QHL655245 QRG655241:QRH655245 RBC655241:RBD655245 RKY655241:RKZ655245 RUU655241:RUV655245 SEQ655241:SER655245 SOM655241:SON655245 SYI655241:SYJ655245 TIE655241:TIF655245 TSA655241:TSB655245 UBW655241:UBX655245 ULS655241:ULT655245 UVO655241:UVP655245 VFK655241:VFL655245 VPG655241:VPH655245 VZC655241:VZD655245 WIY655241:WIZ655245 WSU655241:WSV655245 GI720777:GJ720781 QE720777:QF720781 AAA720777:AAB720781 AJW720777:AJX720781 ATS720777:ATT720781 BDO720777:BDP720781 BNK720777:BNL720781 BXG720777:BXH720781 CHC720777:CHD720781 CQY720777:CQZ720781 DAU720777:DAV720781 DKQ720777:DKR720781 DUM720777:DUN720781 EEI720777:EEJ720781 EOE720777:EOF720781 EYA720777:EYB720781 FHW720777:FHX720781 FRS720777:FRT720781 GBO720777:GBP720781 GLK720777:GLL720781 GVG720777:GVH720781 HFC720777:HFD720781 HOY720777:HOZ720781 HYU720777:HYV720781 IIQ720777:IIR720781 ISM720777:ISN720781 JCI720777:JCJ720781 JME720777:JMF720781 JWA720777:JWB720781 KFW720777:KFX720781 KPS720777:KPT720781 KZO720777:KZP720781 LJK720777:LJL720781 LTG720777:LTH720781 MDC720777:MDD720781 MMY720777:MMZ720781 MWU720777:MWV720781 NGQ720777:NGR720781 NQM720777:NQN720781 OAI720777:OAJ720781 OKE720777:OKF720781 OUA720777:OUB720781 PDW720777:PDX720781 PNS720777:PNT720781 PXO720777:PXP720781 QHK720777:QHL720781 QRG720777:QRH720781 RBC720777:RBD720781 RKY720777:RKZ720781 RUU720777:RUV720781 SEQ720777:SER720781 SOM720777:SON720781 SYI720777:SYJ720781 TIE720777:TIF720781 TSA720777:TSB720781 UBW720777:UBX720781 ULS720777:ULT720781 UVO720777:UVP720781 VFK720777:VFL720781 VPG720777:VPH720781 VZC720777:VZD720781 WIY720777:WIZ720781 WSU720777:WSV720781 GI786313:GJ786317 QE786313:QF786317 AAA786313:AAB786317 AJW786313:AJX786317 ATS786313:ATT786317 BDO786313:BDP786317 BNK786313:BNL786317 BXG786313:BXH786317 CHC786313:CHD786317 CQY786313:CQZ786317 DAU786313:DAV786317 DKQ786313:DKR786317 DUM786313:DUN786317 EEI786313:EEJ786317 EOE786313:EOF786317 EYA786313:EYB786317 FHW786313:FHX786317 FRS786313:FRT786317 GBO786313:GBP786317 GLK786313:GLL786317 GVG786313:GVH786317 HFC786313:HFD786317 HOY786313:HOZ786317 HYU786313:HYV786317 IIQ786313:IIR786317 ISM786313:ISN786317 JCI786313:JCJ786317 JME786313:JMF786317 JWA786313:JWB786317 KFW786313:KFX786317 KPS786313:KPT786317 KZO786313:KZP786317 LJK786313:LJL786317 LTG786313:LTH786317 MDC786313:MDD786317 MMY786313:MMZ786317 MWU786313:MWV786317 NGQ786313:NGR786317 NQM786313:NQN786317 OAI786313:OAJ786317 OKE786313:OKF786317 OUA786313:OUB786317 PDW786313:PDX786317 PNS786313:PNT786317 PXO786313:PXP786317 QHK786313:QHL786317 QRG786313:QRH786317 RBC786313:RBD786317 RKY786313:RKZ786317 RUU786313:RUV786317 SEQ786313:SER786317 SOM786313:SON786317 SYI786313:SYJ786317 TIE786313:TIF786317 TSA786313:TSB786317 UBW786313:UBX786317 ULS786313:ULT786317 UVO786313:UVP786317 VFK786313:VFL786317 VPG786313:VPH786317 VZC786313:VZD786317 WIY786313:WIZ786317 WSU786313:WSV786317 GI851849:GJ851853 QE851849:QF851853 AAA851849:AAB851853 AJW851849:AJX851853 ATS851849:ATT851853 BDO851849:BDP851853 BNK851849:BNL851853 BXG851849:BXH851853 CHC851849:CHD851853 CQY851849:CQZ851853 DAU851849:DAV851853 DKQ851849:DKR851853 DUM851849:DUN851853 EEI851849:EEJ851853 EOE851849:EOF851853 EYA851849:EYB851853 FHW851849:FHX851853 FRS851849:FRT851853 GBO851849:GBP851853 GLK851849:GLL851853 GVG851849:GVH851853 HFC851849:HFD851853 HOY851849:HOZ851853 HYU851849:HYV851853 IIQ851849:IIR851853 ISM851849:ISN851853 JCI851849:JCJ851853 JME851849:JMF851853 JWA851849:JWB851853 KFW851849:KFX851853 KPS851849:KPT851853 KZO851849:KZP851853 LJK851849:LJL851853 LTG851849:LTH851853 MDC851849:MDD851853 MMY851849:MMZ851853 MWU851849:MWV851853 NGQ851849:NGR851853 NQM851849:NQN851853 OAI851849:OAJ851853 OKE851849:OKF851853 OUA851849:OUB851853 PDW851849:PDX851853 PNS851849:PNT851853 PXO851849:PXP851853 QHK851849:QHL851853 QRG851849:QRH851853 RBC851849:RBD851853 RKY851849:RKZ851853 RUU851849:RUV851853 SEQ851849:SER851853 SOM851849:SON851853 SYI851849:SYJ851853 TIE851849:TIF851853 TSA851849:TSB851853 UBW851849:UBX851853 ULS851849:ULT851853 UVO851849:UVP851853 VFK851849:VFL851853 VPG851849:VPH851853 VZC851849:VZD851853 WIY851849:WIZ851853 WSU851849:WSV851853 GI917385:GJ917389 QE917385:QF917389 AAA917385:AAB917389 AJW917385:AJX917389 ATS917385:ATT917389 BDO917385:BDP917389 BNK917385:BNL917389 BXG917385:BXH917389 CHC917385:CHD917389 CQY917385:CQZ917389 DAU917385:DAV917389 DKQ917385:DKR917389 DUM917385:DUN917389 EEI917385:EEJ917389 EOE917385:EOF917389 EYA917385:EYB917389 FHW917385:FHX917389 FRS917385:FRT917389 GBO917385:GBP917389 GLK917385:GLL917389 GVG917385:GVH917389 HFC917385:HFD917389 HOY917385:HOZ917389 HYU917385:HYV917389 IIQ917385:IIR917389 ISM917385:ISN917389 JCI917385:JCJ917389 JME917385:JMF917389 JWA917385:JWB917389 KFW917385:KFX917389 KPS917385:KPT917389 KZO917385:KZP917389 LJK917385:LJL917389 LTG917385:LTH917389 MDC917385:MDD917389 MMY917385:MMZ917389 MWU917385:MWV917389 NGQ917385:NGR917389 NQM917385:NQN917389 OAI917385:OAJ917389 OKE917385:OKF917389 OUA917385:OUB917389 PDW917385:PDX917389 PNS917385:PNT917389 PXO917385:PXP917389 QHK917385:QHL917389 QRG917385:QRH917389 RBC917385:RBD917389 RKY917385:RKZ917389 RUU917385:RUV917389 SEQ917385:SER917389 SOM917385:SON917389 SYI917385:SYJ917389 TIE917385:TIF917389 TSA917385:TSB917389 UBW917385:UBX917389 ULS917385:ULT917389 UVO917385:UVP917389 VFK917385:VFL917389 VPG917385:VPH917389 VZC917385:VZD917389 WIY917385:WIZ917389 WSU917385:WSV917389 GI982921:GJ982925 QE982921:QF982925 AAA982921:AAB982925 AJW982921:AJX982925 ATS982921:ATT982925 BDO982921:BDP982925 BNK982921:BNL982925 BXG982921:BXH982925 CHC982921:CHD982925 CQY982921:CQZ982925 DAU982921:DAV982925 DKQ982921:DKR982925 DUM982921:DUN982925 EEI982921:EEJ982925 EOE982921:EOF982925 EYA982921:EYB982925 FHW982921:FHX982925 FRS982921:FRT982925 GBO982921:GBP982925 GLK982921:GLL982925 GVG982921:GVH982925 HFC982921:HFD982925 HOY982921:HOZ982925 HYU982921:HYV982925 IIQ982921:IIR982925 ISM982921:ISN982925 JCI982921:JCJ982925 JME982921:JMF982925 JWA982921:JWB982925 KFW982921:KFX982925 KPS982921:KPT982925 KZO982921:KZP982925 LJK982921:LJL982925 LTG982921:LTH982925 MDC982921:MDD982925 MMY982921:MMZ982925 MWU982921:MWV982925 NGQ982921:NGR982925 NQM982921:NQN982925 OAI982921:OAJ982925 OKE982921:OKF982925 OUA982921:OUB982925 PDW982921:PDX982925 PNS982921:PNT982925 PXO982921:PXP982925 QHK982921:QHL982925 QRG982921:QRH982925 RBC982921:RBD982925 RKY982921:RKZ982925 RUU982921:RUV982925 SEQ982921:SER982925 SOM982921:SON982925 SYI982921:SYJ982925 TIE982921:TIF982925 TSA982921:TSB982925 UBW982921:UBX982925 ULS982921:ULT982925 UVO982921:UVP982925 VFK982921:VFL982925 VPG982921:VPH982925 VZC982921:VZD982925 WIY982921:WIZ982925 WSU982921:WSV982925 FV65417:FV65421 PR65417:PR65421 ZN65417:ZN65421 AJJ65417:AJJ65421 ATF65417:ATF65421 BDB65417:BDB65421 BMX65417:BMX65421 BWT65417:BWT65421 CGP65417:CGP65421 CQL65417:CQL65421 DAH65417:DAH65421 DKD65417:DKD65421 DTZ65417:DTZ65421 EDV65417:EDV65421 ENR65417:ENR65421 EXN65417:EXN65421 FHJ65417:FHJ65421 FRF65417:FRF65421 GBB65417:GBB65421 GKX65417:GKX65421 GUT65417:GUT65421 HEP65417:HEP65421 HOL65417:HOL65421 HYH65417:HYH65421 IID65417:IID65421 IRZ65417:IRZ65421 JBV65417:JBV65421 JLR65417:JLR65421 JVN65417:JVN65421 KFJ65417:KFJ65421 KPF65417:KPF65421 KZB65417:KZB65421 LIX65417:LIX65421 LST65417:LST65421 MCP65417:MCP65421 MML65417:MML65421 MWH65417:MWH65421 NGD65417:NGD65421 NPZ65417:NPZ65421 NZV65417:NZV65421 OJR65417:OJR65421 OTN65417:OTN65421 PDJ65417:PDJ65421 PNF65417:PNF65421 PXB65417:PXB65421 QGX65417:QGX65421 QQT65417:QQT65421 RAP65417:RAP65421 RKL65417:RKL65421 RUH65417:RUH65421 SED65417:SED65421 SNZ65417:SNZ65421 SXV65417:SXV65421 THR65417:THR65421 TRN65417:TRN65421 UBJ65417:UBJ65421 ULF65417:ULF65421 UVB65417:UVB65421 VEX65417:VEX65421 VOT65417:VOT65421 VYP65417:VYP65421 WIL65417:WIL65421 WSH65417:WSH65421 FV130953:FV130957 PR130953:PR130957 ZN130953:ZN130957 AJJ130953:AJJ130957 ATF130953:ATF130957 BDB130953:BDB130957 BMX130953:BMX130957 BWT130953:BWT130957 CGP130953:CGP130957 CQL130953:CQL130957 DAH130953:DAH130957 DKD130953:DKD130957 DTZ130953:DTZ130957 EDV130953:EDV130957 ENR130953:ENR130957 EXN130953:EXN130957 FHJ130953:FHJ130957 FRF130953:FRF130957 GBB130953:GBB130957 GKX130953:GKX130957 GUT130953:GUT130957 HEP130953:HEP130957 HOL130953:HOL130957 HYH130953:HYH130957 IID130953:IID130957 IRZ130953:IRZ130957 JBV130953:JBV130957 JLR130953:JLR130957 JVN130953:JVN130957 KFJ130953:KFJ130957 KPF130953:KPF130957 KZB130953:KZB130957 LIX130953:LIX130957 LST130953:LST130957 MCP130953:MCP130957 MML130953:MML130957 MWH130953:MWH130957 NGD130953:NGD130957 NPZ130953:NPZ130957 NZV130953:NZV130957 OJR130953:OJR130957 OTN130953:OTN130957 PDJ130953:PDJ130957 PNF130953:PNF130957 PXB130953:PXB130957 QGX130953:QGX130957 QQT130953:QQT130957 RAP130953:RAP130957 RKL130953:RKL130957 RUH130953:RUH130957 SED130953:SED130957 SNZ130953:SNZ130957 SXV130953:SXV130957 THR130953:THR130957 TRN130953:TRN130957 UBJ130953:UBJ130957 ULF130953:ULF130957 UVB130953:UVB130957 VEX130953:VEX130957 VOT130953:VOT130957 VYP130953:VYP130957 WIL130953:WIL130957 WSH130953:WSH130957 FV196489:FV196493 PR196489:PR196493 ZN196489:ZN196493 AJJ196489:AJJ196493 ATF196489:ATF196493 BDB196489:BDB196493 BMX196489:BMX196493 BWT196489:BWT196493 CGP196489:CGP196493 CQL196489:CQL196493 DAH196489:DAH196493 DKD196489:DKD196493 DTZ196489:DTZ196493 EDV196489:EDV196493 ENR196489:ENR196493 EXN196489:EXN196493 FHJ196489:FHJ196493 FRF196489:FRF196493 GBB196489:GBB196493 GKX196489:GKX196493 GUT196489:GUT196493 HEP196489:HEP196493 HOL196489:HOL196493 HYH196489:HYH196493 IID196489:IID196493 IRZ196489:IRZ196493 JBV196489:JBV196493 JLR196489:JLR196493 JVN196489:JVN196493 KFJ196489:KFJ196493 KPF196489:KPF196493 KZB196489:KZB196493 LIX196489:LIX196493 LST196489:LST196493 MCP196489:MCP196493 MML196489:MML196493 MWH196489:MWH196493 NGD196489:NGD196493 NPZ196489:NPZ196493 NZV196489:NZV196493 OJR196489:OJR196493 OTN196489:OTN196493 PDJ196489:PDJ196493 PNF196489:PNF196493 PXB196489:PXB196493 QGX196489:QGX196493 QQT196489:QQT196493 RAP196489:RAP196493 RKL196489:RKL196493 RUH196489:RUH196493 SED196489:SED196493 SNZ196489:SNZ196493 SXV196489:SXV196493 THR196489:THR196493 TRN196489:TRN196493 UBJ196489:UBJ196493 ULF196489:ULF196493 UVB196489:UVB196493 VEX196489:VEX196493 VOT196489:VOT196493 VYP196489:VYP196493 WIL196489:WIL196493 WSH196489:WSH196493 FV262025:FV262029 PR262025:PR262029 ZN262025:ZN262029 AJJ262025:AJJ262029 ATF262025:ATF262029 BDB262025:BDB262029 BMX262025:BMX262029 BWT262025:BWT262029 CGP262025:CGP262029 CQL262025:CQL262029 DAH262025:DAH262029 DKD262025:DKD262029 DTZ262025:DTZ262029 EDV262025:EDV262029 ENR262025:ENR262029 EXN262025:EXN262029 FHJ262025:FHJ262029 FRF262025:FRF262029 GBB262025:GBB262029 GKX262025:GKX262029 GUT262025:GUT262029 HEP262025:HEP262029 HOL262025:HOL262029 HYH262025:HYH262029 IID262025:IID262029 IRZ262025:IRZ262029 JBV262025:JBV262029 JLR262025:JLR262029 JVN262025:JVN262029 KFJ262025:KFJ262029 KPF262025:KPF262029 KZB262025:KZB262029 LIX262025:LIX262029 LST262025:LST262029 MCP262025:MCP262029 MML262025:MML262029 MWH262025:MWH262029 NGD262025:NGD262029 NPZ262025:NPZ262029 NZV262025:NZV262029 OJR262025:OJR262029 OTN262025:OTN262029 PDJ262025:PDJ262029 PNF262025:PNF262029 PXB262025:PXB262029 QGX262025:QGX262029 QQT262025:QQT262029 RAP262025:RAP262029 RKL262025:RKL262029 RUH262025:RUH262029 SED262025:SED262029 SNZ262025:SNZ262029 SXV262025:SXV262029 THR262025:THR262029 TRN262025:TRN262029 UBJ262025:UBJ262029 ULF262025:ULF262029 UVB262025:UVB262029 VEX262025:VEX262029 VOT262025:VOT262029 VYP262025:VYP262029 WIL262025:WIL262029 WSH262025:WSH262029 FV327561:FV327565 PR327561:PR327565 ZN327561:ZN327565 AJJ327561:AJJ327565 ATF327561:ATF327565 BDB327561:BDB327565 BMX327561:BMX327565 BWT327561:BWT327565 CGP327561:CGP327565 CQL327561:CQL327565 DAH327561:DAH327565 DKD327561:DKD327565 DTZ327561:DTZ327565 EDV327561:EDV327565 ENR327561:ENR327565 EXN327561:EXN327565 FHJ327561:FHJ327565 FRF327561:FRF327565 GBB327561:GBB327565 GKX327561:GKX327565 GUT327561:GUT327565 HEP327561:HEP327565 HOL327561:HOL327565 HYH327561:HYH327565 IID327561:IID327565 IRZ327561:IRZ327565 JBV327561:JBV327565 JLR327561:JLR327565 JVN327561:JVN327565 KFJ327561:KFJ327565 KPF327561:KPF327565 KZB327561:KZB327565 LIX327561:LIX327565 LST327561:LST327565 MCP327561:MCP327565 MML327561:MML327565 MWH327561:MWH327565 NGD327561:NGD327565 NPZ327561:NPZ327565 NZV327561:NZV327565 OJR327561:OJR327565 OTN327561:OTN327565 PDJ327561:PDJ327565 PNF327561:PNF327565 PXB327561:PXB327565 QGX327561:QGX327565 QQT327561:QQT327565 RAP327561:RAP327565 RKL327561:RKL327565 RUH327561:RUH327565 SED327561:SED327565 SNZ327561:SNZ327565 SXV327561:SXV327565 THR327561:THR327565 TRN327561:TRN327565 UBJ327561:UBJ327565 ULF327561:ULF327565 UVB327561:UVB327565 VEX327561:VEX327565 VOT327561:VOT327565 VYP327561:VYP327565 WIL327561:WIL327565 WSH327561:WSH327565 FV393097:FV393101 PR393097:PR393101 ZN393097:ZN393101 AJJ393097:AJJ393101 ATF393097:ATF393101 BDB393097:BDB393101 BMX393097:BMX393101 BWT393097:BWT393101 CGP393097:CGP393101 CQL393097:CQL393101 DAH393097:DAH393101 DKD393097:DKD393101 DTZ393097:DTZ393101 EDV393097:EDV393101 ENR393097:ENR393101 EXN393097:EXN393101 FHJ393097:FHJ393101 FRF393097:FRF393101 GBB393097:GBB393101 GKX393097:GKX393101 GUT393097:GUT393101 HEP393097:HEP393101 HOL393097:HOL393101 HYH393097:HYH393101 IID393097:IID393101 IRZ393097:IRZ393101 JBV393097:JBV393101 JLR393097:JLR393101 JVN393097:JVN393101 KFJ393097:KFJ393101 KPF393097:KPF393101 KZB393097:KZB393101 LIX393097:LIX393101 LST393097:LST393101 MCP393097:MCP393101 MML393097:MML393101 MWH393097:MWH393101 NGD393097:NGD393101 NPZ393097:NPZ393101 NZV393097:NZV393101 OJR393097:OJR393101 OTN393097:OTN393101 PDJ393097:PDJ393101 PNF393097:PNF393101 PXB393097:PXB393101 QGX393097:QGX393101 QQT393097:QQT393101 RAP393097:RAP393101 RKL393097:RKL393101 RUH393097:RUH393101 SED393097:SED393101 SNZ393097:SNZ393101 SXV393097:SXV393101 THR393097:THR393101 TRN393097:TRN393101 UBJ393097:UBJ393101 ULF393097:ULF393101 UVB393097:UVB393101 VEX393097:VEX393101 VOT393097:VOT393101 VYP393097:VYP393101 WIL393097:WIL393101 WSH393097:WSH393101 FV458633:FV458637 PR458633:PR458637 ZN458633:ZN458637 AJJ458633:AJJ458637 ATF458633:ATF458637 BDB458633:BDB458637 BMX458633:BMX458637 BWT458633:BWT458637 CGP458633:CGP458637 CQL458633:CQL458637 DAH458633:DAH458637 DKD458633:DKD458637 DTZ458633:DTZ458637 EDV458633:EDV458637 ENR458633:ENR458637 EXN458633:EXN458637 FHJ458633:FHJ458637 FRF458633:FRF458637 GBB458633:GBB458637 GKX458633:GKX458637 GUT458633:GUT458637 HEP458633:HEP458637 HOL458633:HOL458637 HYH458633:HYH458637 IID458633:IID458637 IRZ458633:IRZ458637 JBV458633:JBV458637 JLR458633:JLR458637 JVN458633:JVN458637 KFJ458633:KFJ458637 KPF458633:KPF458637 KZB458633:KZB458637 LIX458633:LIX458637 LST458633:LST458637 MCP458633:MCP458637 MML458633:MML458637 MWH458633:MWH458637 NGD458633:NGD458637 NPZ458633:NPZ458637 NZV458633:NZV458637 OJR458633:OJR458637 OTN458633:OTN458637 PDJ458633:PDJ458637 PNF458633:PNF458637 PXB458633:PXB458637 QGX458633:QGX458637 QQT458633:QQT458637 RAP458633:RAP458637 RKL458633:RKL458637 RUH458633:RUH458637 SED458633:SED458637 SNZ458633:SNZ458637 SXV458633:SXV458637 THR458633:THR458637 TRN458633:TRN458637 UBJ458633:UBJ458637 ULF458633:ULF458637 UVB458633:UVB458637 VEX458633:VEX458637 VOT458633:VOT458637 VYP458633:VYP458637 WIL458633:WIL458637 WSH458633:WSH458637 FV524169:FV524173 PR524169:PR524173 ZN524169:ZN524173 AJJ524169:AJJ524173 ATF524169:ATF524173 BDB524169:BDB524173 BMX524169:BMX524173 BWT524169:BWT524173 CGP524169:CGP524173 CQL524169:CQL524173 DAH524169:DAH524173 DKD524169:DKD524173 DTZ524169:DTZ524173 EDV524169:EDV524173 ENR524169:ENR524173 EXN524169:EXN524173 FHJ524169:FHJ524173 FRF524169:FRF524173 GBB524169:GBB524173 GKX524169:GKX524173 GUT524169:GUT524173 HEP524169:HEP524173 HOL524169:HOL524173 HYH524169:HYH524173 IID524169:IID524173 IRZ524169:IRZ524173 JBV524169:JBV524173 JLR524169:JLR524173 JVN524169:JVN524173 KFJ524169:KFJ524173 KPF524169:KPF524173 KZB524169:KZB524173 LIX524169:LIX524173 LST524169:LST524173 MCP524169:MCP524173 MML524169:MML524173 MWH524169:MWH524173 NGD524169:NGD524173 NPZ524169:NPZ524173 NZV524169:NZV524173 OJR524169:OJR524173 OTN524169:OTN524173 PDJ524169:PDJ524173 PNF524169:PNF524173 PXB524169:PXB524173 QGX524169:QGX524173 QQT524169:QQT524173 RAP524169:RAP524173 RKL524169:RKL524173 RUH524169:RUH524173 SED524169:SED524173 SNZ524169:SNZ524173 SXV524169:SXV524173 THR524169:THR524173 TRN524169:TRN524173 UBJ524169:UBJ524173 ULF524169:ULF524173 UVB524169:UVB524173 VEX524169:VEX524173 VOT524169:VOT524173 VYP524169:VYP524173 WIL524169:WIL524173 WSH524169:WSH524173 FV589705:FV589709 PR589705:PR589709 ZN589705:ZN589709 AJJ589705:AJJ589709 ATF589705:ATF589709 BDB589705:BDB589709 BMX589705:BMX589709 BWT589705:BWT589709 CGP589705:CGP589709 CQL589705:CQL589709 DAH589705:DAH589709 DKD589705:DKD589709 DTZ589705:DTZ589709 EDV589705:EDV589709 ENR589705:ENR589709 EXN589705:EXN589709 FHJ589705:FHJ589709 FRF589705:FRF589709 GBB589705:GBB589709 GKX589705:GKX589709 GUT589705:GUT589709 HEP589705:HEP589709 HOL589705:HOL589709 HYH589705:HYH589709 IID589705:IID589709 IRZ589705:IRZ589709 JBV589705:JBV589709 JLR589705:JLR589709 JVN589705:JVN589709 KFJ589705:KFJ589709 KPF589705:KPF589709 KZB589705:KZB589709 LIX589705:LIX589709 LST589705:LST589709 MCP589705:MCP589709 MML589705:MML589709 MWH589705:MWH589709 NGD589705:NGD589709 NPZ589705:NPZ589709 NZV589705:NZV589709 OJR589705:OJR589709 OTN589705:OTN589709 PDJ589705:PDJ589709 PNF589705:PNF589709 PXB589705:PXB589709 QGX589705:QGX589709 QQT589705:QQT589709 RAP589705:RAP589709 RKL589705:RKL589709 RUH589705:RUH589709 SED589705:SED589709 SNZ589705:SNZ589709 SXV589705:SXV589709 THR589705:THR589709 TRN589705:TRN589709 UBJ589705:UBJ589709 ULF589705:ULF589709 UVB589705:UVB589709 VEX589705:VEX589709 VOT589705:VOT589709 VYP589705:VYP589709 WIL589705:WIL589709 WSH589705:WSH589709 FV655241:FV655245 PR655241:PR655245 ZN655241:ZN655245 AJJ655241:AJJ655245 ATF655241:ATF655245 BDB655241:BDB655245 BMX655241:BMX655245 BWT655241:BWT655245 CGP655241:CGP655245 CQL655241:CQL655245 DAH655241:DAH655245 DKD655241:DKD655245 DTZ655241:DTZ655245 EDV655241:EDV655245 ENR655241:ENR655245 EXN655241:EXN655245 FHJ655241:FHJ655245 FRF655241:FRF655245 GBB655241:GBB655245 GKX655241:GKX655245 GUT655241:GUT655245 HEP655241:HEP655245 HOL655241:HOL655245 HYH655241:HYH655245 IID655241:IID655245 IRZ655241:IRZ655245 JBV655241:JBV655245 JLR655241:JLR655245 JVN655241:JVN655245 KFJ655241:KFJ655245 KPF655241:KPF655245 KZB655241:KZB655245 LIX655241:LIX655245 LST655241:LST655245 MCP655241:MCP655245 MML655241:MML655245 MWH655241:MWH655245 NGD655241:NGD655245 NPZ655241:NPZ655245 NZV655241:NZV655245 OJR655241:OJR655245 OTN655241:OTN655245 PDJ655241:PDJ655245 PNF655241:PNF655245 PXB655241:PXB655245 QGX655241:QGX655245 QQT655241:QQT655245 RAP655241:RAP655245 RKL655241:RKL655245 RUH655241:RUH655245 SED655241:SED655245 SNZ655241:SNZ655245 SXV655241:SXV655245 THR655241:THR655245 TRN655241:TRN655245 UBJ655241:UBJ655245 ULF655241:ULF655245 UVB655241:UVB655245 VEX655241:VEX655245 VOT655241:VOT655245 VYP655241:VYP655245 WIL655241:WIL655245 WSH655241:WSH655245 FV720777:FV720781 PR720777:PR720781 ZN720777:ZN720781 AJJ720777:AJJ720781 ATF720777:ATF720781 BDB720777:BDB720781 BMX720777:BMX720781 BWT720777:BWT720781 CGP720777:CGP720781 CQL720777:CQL720781 DAH720777:DAH720781 DKD720777:DKD720781 DTZ720777:DTZ720781 EDV720777:EDV720781 ENR720777:ENR720781 EXN720777:EXN720781 FHJ720777:FHJ720781 FRF720777:FRF720781 GBB720777:GBB720781 GKX720777:GKX720781 GUT720777:GUT720781 HEP720777:HEP720781 HOL720777:HOL720781 HYH720777:HYH720781 IID720777:IID720781 IRZ720777:IRZ720781 JBV720777:JBV720781 JLR720777:JLR720781 JVN720777:JVN720781 KFJ720777:KFJ720781 KPF720777:KPF720781 KZB720777:KZB720781 LIX720777:LIX720781 LST720777:LST720781 MCP720777:MCP720781 MML720777:MML720781 MWH720777:MWH720781 NGD720777:NGD720781 NPZ720777:NPZ720781 NZV720777:NZV720781 OJR720777:OJR720781 OTN720777:OTN720781 PDJ720777:PDJ720781 PNF720777:PNF720781 PXB720777:PXB720781 QGX720777:QGX720781 QQT720777:QQT720781 RAP720777:RAP720781 RKL720777:RKL720781 RUH720777:RUH720781 SED720777:SED720781 SNZ720777:SNZ720781 SXV720777:SXV720781 THR720777:THR720781 TRN720777:TRN720781 UBJ720777:UBJ720781 ULF720777:ULF720781 UVB720777:UVB720781 VEX720777:VEX720781 VOT720777:VOT720781 VYP720777:VYP720781 WIL720777:WIL720781 WSH720777:WSH720781 FV786313:FV786317 PR786313:PR786317 ZN786313:ZN786317 AJJ786313:AJJ786317 ATF786313:ATF786317 BDB786313:BDB786317 BMX786313:BMX786317 BWT786313:BWT786317 CGP786313:CGP786317 CQL786313:CQL786317 DAH786313:DAH786317 DKD786313:DKD786317 DTZ786313:DTZ786317 EDV786313:EDV786317 ENR786313:ENR786317 EXN786313:EXN786317 FHJ786313:FHJ786317 FRF786313:FRF786317 GBB786313:GBB786317 GKX786313:GKX786317 GUT786313:GUT786317 HEP786313:HEP786317 HOL786313:HOL786317 HYH786313:HYH786317 IID786313:IID786317 IRZ786313:IRZ786317 JBV786313:JBV786317 JLR786313:JLR786317 JVN786313:JVN786317 KFJ786313:KFJ786317 KPF786313:KPF786317 KZB786313:KZB786317 LIX786313:LIX786317 LST786313:LST786317 MCP786313:MCP786317 MML786313:MML786317 MWH786313:MWH786317 NGD786313:NGD786317 NPZ786313:NPZ786317 NZV786313:NZV786317 OJR786313:OJR786317 OTN786313:OTN786317 PDJ786313:PDJ786317 PNF786313:PNF786317 PXB786313:PXB786317 QGX786313:QGX786317 QQT786313:QQT786317 RAP786313:RAP786317 RKL786313:RKL786317 RUH786313:RUH786317 SED786313:SED786317 SNZ786313:SNZ786317 SXV786313:SXV786317 THR786313:THR786317 TRN786313:TRN786317 UBJ786313:UBJ786317 ULF786313:ULF786317 UVB786313:UVB786317 VEX786313:VEX786317 VOT786313:VOT786317 VYP786313:VYP786317 WIL786313:WIL786317 WSH786313:WSH786317 FV851849:FV851853 PR851849:PR851853 ZN851849:ZN851853 AJJ851849:AJJ851853 ATF851849:ATF851853 BDB851849:BDB851853 BMX851849:BMX851853 BWT851849:BWT851853 CGP851849:CGP851853 CQL851849:CQL851853 DAH851849:DAH851853 DKD851849:DKD851853 DTZ851849:DTZ851853 EDV851849:EDV851853 ENR851849:ENR851853 EXN851849:EXN851853 FHJ851849:FHJ851853 FRF851849:FRF851853 GBB851849:GBB851853 GKX851849:GKX851853 GUT851849:GUT851853 HEP851849:HEP851853 HOL851849:HOL851853 HYH851849:HYH851853 IID851849:IID851853 IRZ851849:IRZ851853 JBV851849:JBV851853 JLR851849:JLR851853 JVN851849:JVN851853 KFJ851849:KFJ851853 KPF851849:KPF851853 KZB851849:KZB851853 LIX851849:LIX851853 LST851849:LST851853 MCP851849:MCP851853 MML851849:MML851853 MWH851849:MWH851853 NGD851849:NGD851853 NPZ851849:NPZ851853 NZV851849:NZV851853 OJR851849:OJR851853 OTN851849:OTN851853 PDJ851849:PDJ851853 PNF851849:PNF851853 PXB851849:PXB851853 QGX851849:QGX851853 QQT851849:QQT851853 RAP851849:RAP851853 RKL851849:RKL851853 RUH851849:RUH851853 SED851849:SED851853 SNZ851849:SNZ851853 SXV851849:SXV851853 THR851849:THR851853 TRN851849:TRN851853 UBJ851849:UBJ851853 ULF851849:ULF851853 UVB851849:UVB851853 VEX851849:VEX851853 VOT851849:VOT851853 VYP851849:VYP851853 WIL851849:WIL851853 WSH851849:WSH851853 FV917385:FV917389 PR917385:PR917389 ZN917385:ZN917389 AJJ917385:AJJ917389 ATF917385:ATF917389 BDB917385:BDB917389 BMX917385:BMX917389 BWT917385:BWT917389 CGP917385:CGP917389 CQL917385:CQL917389 DAH917385:DAH917389 DKD917385:DKD917389 DTZ917385:DTZ917389 EDV917385:EDV917389 ENR917385:ENR917389 EXN917385:EXN917389 FHJ917385:FHJ917389 FRF917385:FRF917389 GBB917385:GBB917389 GKX917385:GKX917389 GUT917385:GUT917389 HEP917385:HEP917389 HOL917385:HOL917389 HYH917385:HYH917389 IID917385:IID917389 IRZ917385:IRZ917389 JBV917385:JBV917389 JLR917385:JLR917389 JVN917385:JVN917389 KFJ917385:KFJ917389 KPF917385:KPF917389 KZB917385:KZB917389 LIX917385:LIX917389 LST917385:LST917389 MCP917385:MCP917389 MML917385:MML917389 MWH917385:MWH917389 NGD917385:NGD917389 NPZ917385:NPZ917389 NZV917385:NZV917389 OJR917385:OJR917389 OTN917385:OTN917389 PDJ917385:PDJ917389 PNF917385:PNF917389 PXB917385:PXB917389 QGX917385:QGX917389 QQT917385:QQT917389 RAP917385:RAP917389 RKL917385:RKL917389 RUH917385:RUH917389 SED917385:SED917389 SNZ917385:SNZ917389 SXV917385:SXV917389 THR917385:THR917389 TRN917385:TRN917389 UBJ917385:UBJ917389 ULF917385:ULF917389 UVB917385:UVB917389 VEX917385:VEX917389 VOT917385:VOT917389 VYP917385:VYP917389 WIL917385:WIL917389 WSH917385:WSH917389 FV982921:FV982925 PR982921:PR982925 ZN982921:ZN982925 AJJ982921:AJJ982925 ATF982921:ATF982925 BDB982921:BDB982925 BMX982921:BMX982925 BWT982921:BWT982925 CGP982921:CGP982925 CQL982921:CQL982925 DAH982921:DAH982925 DKD982921:DKD982925 DTZ982921:DTZ982925 EDV982921:EDV982925 ENR982921:ENR982925 EXN982921:EXN982925 FHJ982921:FHJ982925 FRF982921:FRF982925 GBB982921:GBB982925 GKX982921:GKX982925 GUT982921:GUT982925 HEP982921:HEP982925 HOL982921:HOL982925 HYH982921:HYH982925 IID982921:IID982925 IRZ982921:IRZ982925 JBV982921:JBV982925 JLR982921:JLR982925 JVN982921:JVN982925 KFJ982921:KFJ982925 KPF982921:KPF982925 KZB982921:KZB982925 LIX982921:LIX982925 LST982921:LST982925 MCP982921:MCP982925 MML982921:MML982925 MWH982921:MWH982925 NGD982921:NGD982925 NPZ982921:NPZ982925 NZV982921:NZV982925 OJR982921:OJR982925 OTN982921:OTN982925 PDJ982921:PDJ982925 PNF982921:PNF982925 PXB982921:PXB982925 QGX982921:QGX982925 QQT982921:QQT982925 RAP982921:RAP982925 RKL982921:RKL982925 RUH982921:RUH982925 SED982921:SED982925 SNZ982921:SNZ982925 SXV982921:SXV982925 THR982921:THR982925 TRN982921:TRN982925 UBJ982921:UBJ982925 ULF982921:ULF982925 UVB982921:UVB982925 VEX982921:VEX982925 VOT982921:VOT982925 VYP982921:VYP982925 WIL982921:WIL982925 WSH982921:WSH982925 DX8:DY8 FY65422 PU65422 ZQ65422 AJM65422 ATI65422 BDE65422 BNA65422 BWW65422 CGS65422 CQO65422 DAK65422 DKG65422 DUC65422 EDY65422 ENU65422 EXQ65422 FHM65422 FRI65422 GBE65422 GLA65422 GUW65422 HES65422 HOO65422 HYK65422 IIG65422 ISC65422 JBY65422 JLU65422 JVQ65422 KFM65422 KPI65422 KZE65422 LJA65422 LSW65422 MCS65422 MMO65422 MWK65422 NGG65422 NQC65422 NZY65422 OJU65422 OTQ65422 PDM65422 PNI65422 PXE65422 QHA65422 QQW65422 RAS65422 RKO65422 RUK65422 SEG65422 SOC65422 SXY65422 THU65422 TRQ65422 UBM65422 ULI65422 UVE65422 VFA65422 VOW65422 VYS65422 WIO65422 WSK65422 FY130958 PU130958 ZQ130958 AJM130958 ATI130958 BDE130958 BNA130958 BWW130958 CGS130958 CQO130958 DAK130958 DKG130958 DUC130958 EDY130958 ENU130958 EXQ130958 FHM130958 FRI130958 GBE130958 GLA130958 GUW130958 HES130958 HOO130958 HYK130958 IIG130958 ISC130958 JBY130958 JLU130958 JVQ130958 KFM130958 KPI130958 KZE130958 LJA130958 LSW130958 MCS130958 MMO130958 MWK130958 NGG130958 NQC130958 NZY130958 OJU130958 OTQ130958 PDM130958 PNI130958 PXE130958 QHA130958 QQW130958 RAS130958 RKO130958 RUK130958 SEG130958 SOC130958 SXY130958 THU130958 TRQ130958 UBM130958 ULI130958 UVE130958 VFA130958 VOW130958 VYS130958 WIO130958 WSK130958 FY196494 PU196494 ZQ196494 AJM196494 ATI196494 BDE196494 BNA196494 BWW196494 CGS196494 CQO196494 DAK196494 DKG196494 DUC196494 EDY196494 ENU196494 EXQ196494 FHM196494 FRI196494 GBE196494 GLA196494 GUW196494 HES196494 HOO196494 HYK196494 IIG196494 ISC196494 JBY196494 JLU196494 JVQ196494 KFM196494 KPI196494 KZE196494 LJA196494 LSW196494 MCS196494 MMO196494 MWK196494 NGG196494 NQC196494 NZY196494 OJU196494 OTQ196494 PDM196494 PNI196494 PXE196494 QHA196494 QQW196494 RAS196494 RKO196494 RUK196494 SEG196494 SOC196494 SXY196494 THU196494 TRQ196494 UBM196494 ULI196494 UVE196494 VFA196494 VOW196494 VYS196494 WIO196494 WSK196494 FY262030 PU262030 ZQ262030 AJM262030 ATI262030 BDE262030 BNA262030 BWW262030 CGS262030 CQO262030 DAK262030 DKG262030 DUC262030 EDY262030 ENU262030 EXQ262030 FHM262030 FRI262030 GBE262030 GLA262030 GUW262030 HES262030 HOO262030 HYK262030 IIG262030 ISC262030 JBY262030 JLU262030 JVQ262030 KFM262030 KPI262030 KZE262030 LJA262030 LSW262030 MCS262030 MMO262030 MWK262030 NGG262030 NQC262030 NZY262030 OJU262030 OTQ262030 PDM262030 PNI262030 PXE262030 QHA262030 QQW262030 RAS262030 RKO262030 RUK262030 SEG262030 SOC262030 SXY262030 THU262030 TRQ262030 UBM262030 ULI262030 UVE262030 VFA262030 VOW262030 VYS262030 WIO262030 WSK262030 FY327566 PU327566 ZQ327566 AJM327566 ATI327566 BDE327566 BNA327566 BWW327566 CGS327566 CQO327566 DAK327566 DKG327566 DUC327566 EDY327566 ENU327566 EXQ327566 FHM327566 FRI327566 GBE327566 GLA327566 GUW327566 HES327566 HOO327566 HYK327566 IIG327566 ISC327566 JBY327566 JLU327566 JVQ327566 KFM327566 KPI327566 KZE327566 LJA327566 LSW327566 MCS327566 MMO327566 MWK327566 NGG327566 NQC327566 NZY327566 OJU327566 OTQ327566 PDM327566 PNI327566 PXE327566 QHA327566 QQW327566 RAS327566 RKO327566 RUK327566 SEG327566 SOC327566 SXY327566 THU327566 TRQ327566 UBM327566 ULI327566 UVE327566 VFA327566 VOW327566 VYS327566 WIO327566 WSK327566 FY393102 PU393102 ZQ393102 AJM393102 ATI393102 BDE393102 BNA393102 BWW393102 CGS393102 CQO393102 DAK393102 DKG393102 DUC393102 EDY393102 ENU393102 EXQ393102 FHM393102 FRI393102 GBE393102 GLA393102 GUW393102 HES393102 HOO393102 HYK393102 IIG393102 ISC393102 JBY393102 JLU393102 JVQ393102 KFM393102 KPI393102 KZE393102 LJA393102 LSW393102 MCS393102 MMO393102 MWK393102 NGG393102 NQC393102 NZY393102 OJU393102 OTQ393102 PDM393102 PNI393102 PXE393102 QHA393102 QQW393102 RAS393102 RKO393102 RUK393102 SEG393102 SOC393102 SXY393102 THU393102 TRQ393102 UBM393102 ULI393102 UVE393102 VFA393102 VOW393102 VYS393102 WIO393102 WSK393102 FY458638 PU458638 ZQ458638 AJM458638 ATI458638 BDE458638 BNA458638 BWW458638 CGS458638 CQO458638 DAK458638 DKG458638 DUC458638 EDY458638 ENU458638 EXQ458638 FHM458638 FRI458638 GBE458638 GLA458638 GUW458638 HES458638 HOO458638 HYK458638 IIG458638 ISC458638 JBY458638 JLU458638 JVQ458638 KFM458638 KPI458638 KZE458638 LJA458638 LSW458638 MCS458638 MMO458638 MWK458638 NGG458638 NQC458638 NZY458638 OJU458638 OTQ458638 PDM458638 PNI458638 PXE458638 QHA458638 QQW458638 RAS458638 RKO458638 RUK458638 SEG458638 SOC458638 SXY458638 THU458638 TRQ458638 UBM458638 ULI458638 UVE458638 VFA458638 VOW458638 VYS458638 WIO458638 WSK458638 FY524174 PU524174 ZQ524174 AJM524174 ATI524174 BDE524174 BNA524174 BWW524174 CGS524174 CQO524174 DAK524174 DKG524174 DUC524174 EDY524174 ENU524174 EXQ524174 FHM524174 FRI524174 GBE524174 GLA524174 GUW524174 HES524174 HOO524174 HYK524174 IIG524174 ISC524174 JBY524174 JLU524174 JVQ524174 KFM524174 KPI524174 KZE524174 LJA524174 LSW524174 MCS524174 MMO524174 MWK524174 NGG524174 NQC524174 NZY524174 OJU524174 OTQ524174 PDM524174 PNI524174 PXE524174 QHA524174 QQW524174 RAS524174 RKO524174 RUK524174 SEG524174 SOC524174 SXY524174 THU524174 TRQ524174 UBM524174 ULI524174 UVE524174 VFA524174 VOW524174 VYS524174 WIO524174 WSK524174 FY589710 PU589710 ZQ589710 AJM589710 ATI589710 BDE589710 BNA589710 BWW589710 CGS589710 CQO589710 DAK589710 DKG589710 DUC589710 EDY589710 ENU589710 EXQ589710 FHM589710 FRI589710 GBE589710 GLA589710 GUW589710 HES589710 HOO589710 HYK589710 IIG589710 ISC589710 JBY589710 JLU589710 JVQ589710 KFM589710 KPI589710 KZE589710 LJA589710 LSW589710 MCS589710 MMO589710 MWK589710 NGG589710 NQC589710 NZY589710 OJU589710 OTQ589710 PDM589710 PNI589710 PXE589710 QHA589710 QQW589710 RAS589710 RKO589710 RUK589710 SEG589710 SOC589710 SXY589710 THU589710 TRQ589710 UBM589710 ULI589710 UVE589710 VFA589710 VOW589710 VYS589710 WIO589710 WSK589710 FY655246 PU655246 ZQ655246 AJM655246 ATI655246 BDE655246 BNA655246 BWW655246 CGS655246 CQO655246 DAK655246 DKG655246 DUC655246 EDY655246 ENU655246 EXQ655246 FHM655246 FRI655246 GBE655246 GLA655246 GUW655246 HES655246 HOO655246 HYK655246 IIG655246 ISC655246 JBY655246 JLU655246 JVQ655246 KFM655246 KPI655246 KZE655246 LJA655246 LSW655246 MCS655246 MMO655246 MWK655246 NGG655246 NQC655246 NZY655246 OJU655246 OTQ655246 PDM655246 PNI655246 PXE655246 QHA655246 QQW655246 RAS655246 RKO655246 RUK655246 SEG655246 SOC655246 SXY655246 THU655246 TRQ655246 UBM655246 ULI655246 UVE655246 VFA655246 VOW655246 VYS655246 WIO655246 WSK655246 FY720782 PU720782 ZQ720782 AJM720782 ATI720782 BDE720782 BNA720782 BWW720782 CGS720782 CQO720782 DAK720782 DKG720782 DUC720782 EDY720782 ENU720782 EXQ720782 FHM720782 FRI720782 GBE720782 GLA720782 GUW720782 HES720782 HOO720782 HYK720782 IIG720782 ISC720782 JBY720782 JLU720782 JVQ720782 KFM720782 KPI720782 KZE720782 LJA720782 LSW720782 MCS720782 MMO720782 MWK720782 NGG720782 NQC720782 NZY720782 OJU720782 OTQ720782 PDM720782 PNI720782 PXE720782 QHA720782 QQW720782 RAS720782 RKO720782 RUK720782 SEG720782 SOC720782 SXY720782 THU720782 TRQ720782 UBM720782 ULI720782 UVE720782 VFA720782 VOW720782 VYS720782 WIO720782 WSK720782 FY786318 PU786318 ZQ786318 AJM786318 ATI786318 BDE786318 BNA786318 BWW786318 CGS786318 CQO786318 DAK786318 DKG786318 DUC786318 EDY786318 ENU786318 EXQ786318 FHM786318 FRI786318 GBE786318 GLA786318 GUW786318 HES786318 HOO786318 HYK786318 IIG786318 ISC786318 JBY786318 JLU786318 JVQ786318 KFM786318 KPI786318 KZE786318 LJA786318 LSW786318 MCS786318 MMO786318 MWK786318 NGG786318 NQC786318 NZY786318 OJU786318 OTQ786318 PDM786318 PNI786318 PXE786318 QHA786318 QQW786318 RAS786318 RKO786318 RUK786318 SEG786318 SOC786318 SXY786318 THU786318 TRQ786318 UBM786318 ULI786318 UVE786318 VFA786318 VOW786318 VYS786318 WIO786318 WSK786318 FY851854 PU851854 ZQ851854 AJM851854 ATI851854 BDE851854 BNA851854 BWW851854 CGS851854 CQO851854 DAK851854 DKG851854 DUC851854 EDY851854 ENU851854 EXQ851854 FHM851854 FRI851854 GBE851854 GLA851854 GUW851854 HES851854 HOO851854 HYK851854 IIG851854 ISC851854 JBY851854 JLU851854 JVQ851854 KFM851854 KPI851854 KZE851854 LJA851854 LSW851854 MCS851854 MMO851854 MWK851854 NGG851854 NQC851854 NZY851854 OJU851854 OTQ851854 PDM851854 PNI851854 PXE851854 QHA851854 QQW851854 RAS851854 RKO851854 RUK851854 SEG851854 SOC851854 SXY851854 THU851854 TRQ851854 UBM851854 ULI851854 UVE851854 VFA851854 VOW851854 VYS851854 WIO851854 WSK851854 FY917390 PU917390 ZQ917390 AJM917390 ATI917390 BDE917390 BNA917390 BWW917390 CGS917390 CQO917390 DAK917390 DKG917390 DUC917390 EDY917390 ENU917390 EXQ917390 FHM917390 FRI917390 GBE917390 GLA917390 GUW917390 HES917390 HOO917390 HYK917390 IIG917390 ISC917390 JBY917390 JLU917390 JVQ917390 KFM917390 KPI917390 KZE917390 LJA917390 LSW917390 MCS917390 MMO917390 MWK917390 NGG917390 NQC917390 NZY917390 OJU917390 OTQ917390 PDM917390 PNI917390 PXE917390 QHA917390 QQW917390 RAS917390 RKO917390 RUK917390 SEG917390 SOC917390 SXY917390 THU917390 TRQ917390 UBM917390 ULI917390 UVE917390 VFA917390 VOW917390 VYS917390 WIO917390 WSK917390 FY982926 PU982926 ZQ982926 AJM982926 ATI982926 BDE982926 BNA982926 BWW982926 CGS982926 CQO982926 DAK982926 DKG982926 DUC982926 EDY982926 ENU982926 EXQ982926 FHM982926 FRI982926 GBE982926 GLA982926 GUW982926 HES982926 HOO982926 HYK982926 IIG982926 ISC982926 JBY982926 JLU982926 JVQ982926 KFM982926 KPI982926 KZE982926 LJA982926 LSW982926 MCS982926 MMO982926 MWK982926 NGG982926 NQC982926 NZY982926 OJU982926 OTQ982926 PDM982926 PNI982926 PXE982926 QHA982926 QQW982926 RAS982926 RKO982926 RUK982926 SEG982926 SOC982926 SXY982926 THU982926 TRQ982926 UBM982926 ULI982926 UVE982926 VFA982926 VOW982926 VYS982926 WIO982926 WSK982926 GN65417:GN65421 QJ65417:QJ65421 AAF65417:AAF65421 AKB65417:AKB65421 ATX65417:ATX65421 BDT65417:BDT65421 BNP65417:BNP65421 BXL65417:BXL65421 CHH65417:CHH65421 CRD65417:CRD65421 DAZ65417:DAZ65421 DKV65417:DKV65421 DUR65417:DUR65421 EEN65417:EEN65421 EOJ65417:EOJ65421 EYF65417:EYF65421 FIB65417:FIB65421 FRX65417:FRX65421 GBT65417:GBT65421 GLP65417:GLP65421 GVL65417:GVL65421 HFH65417:HFH65421 HPD65417:HPD65421 HYZ65417:HYZ65421 IIV65417:IIV65421 ISR65417:ISR65421 JCN65417:JCN65421 JMJ65417:JMJ65421 JWF65417:JWF65421 KGB65417:KGB65421 KPX65417:KPX65421 KZT65417:KZT65421 LJP65417:LJP65421 LTL65417:LTL65421 MDH65417:MDH65421 MND65417:MND65421 MWZ65417:MWZ65421 NGV65417:NGV65421 NQR65417:NQR65421 OAN65417:OAN65421 OKJ65417:OKJ65421 OUF65417:OUF65421 PEB65417:PEB65421 PNX65417:PNX65421 PXT65417:PXT65421 QHP65417:QHP65421 QRL65417:QRL65421 RBH65417:RBH65421 RLD65417:RLD65421 RUZ65417:RUZ65421 SEV65417:SEV65421 SOR65417:SOR65421 SYN65417:SYN65421 TIJ65417:TIJ65421 TSF65417:TSF65421 UCB65417:UCB65421 ULX65417:ULX65421 UVT65417:UVT65421 VFP65417:VFP65421 VPL65417:VPL65421 VZH65417:VZH65421 WJD65417:WJD65421 WSZ65417:WSZ65421 GN130953:GN130957 QJ130953:QJ130957 AAF130953:AAF130957 AKB130953:AKB130957 ATX130953:ATX130957 BDT130953:BDT130957 BNP130953:BNP130957 BXL130953:BXL130957 CHH130953:CHH130957 CRD130953:CRD130957 DAZ130953:DAZ130957 DKV130953:DKV130957 DUR130953:DUR130957 EEN130953:EEN130957 EOJ130953:EOJ130957 EYF130953:EYF130957 FIB130953:FIB130957 FRX130953:FRX130957 GBT130953:GBT130957 GLP130953:GLP130957 GVL130953:GVL130957 HFH130953:HFH130957 HPD130953:HPD130957 HYZ130953:HYZ130957 IIV130953:IIV130957 ISR130953:ISR130957 JCN130953:JCN130957 JMJ130953:JMJ130957 JWF130953:JWF130957 KGB130953:KGB130957 KPX130953:KPX130957 KZT130953:KZT130957 LJP130953:LJP130957 LTL130953:LTL130957 MDH130953:MDH130957 MND130953:MND130957 MWZ130953:MWZ130957 NGV130953:NGV130957 NQR130953:NQR130957 OAN130953:OAN130957 OKJ130953:OKJ130957 OUF130953:OUF130957 PEB130953:PEB130957 PNX130953:PNX130957 PXT130953:PXT130957 QHP130953:QHP130957 QRL130953:QRL130957 RBH130953:RBH130957 RLD130953:RLD130957 RUZ130953:RUZ130957 SEV130953:SEV130957 SOR130953:SOR130957 SYN130953:SYN130957 TIJ130953:TIJ130957 TSF130953:TSF130957 UCB130953:UCB130957 ULX130953:ULX130957 UVT130953:UVT130957 VFP130953:VFP130957 VPL130953:VPL130957 VZH130953:VZH130957 WJD130953:WJD130957 WSZ130953:WSZ130957 GN196489:GN196493 QJ196489:QJ196493 AAF196489:AAF196493 AKB196489:AKB196493 ATX196489:ATX196493 BDT196489:BDT196493 BNP196489:BNP196493 BXL196489:BXL196493 CHH196489:CHH196493 CRD196489:CRD196493 DAZ196489:DAZ196493 DKV196489:DKV196493 DUR196489:DUR196493 EEN196489:EEN196493 EOJ196489:EOJ196493 EYF196489:EYF196493 FIB196489:FIB196493 FRX196489:FRX196493 GBT196489:GBT196493 GLP196489:GLP196493 GVL196489:GVL196493 HFH196489:HFH196493 HPD196489:HPD196493 HYZ196489:HYZ196493 IIV196489:IIV196493 ISR196489:ISR196493 JCN196489:JCN196493 JMJ196489:JMJ196493 JWF196489:JWF196493 KGB196489:KGB196493 KPX196489:KPX196493 KZT196489:KZT196493 LJP196489:LJP196493 LTL196489:LTL196493 MDH196489:MDH196493 MND196489:MND196493 MWZ196489:MWZ196493 NGV196489:NGV196493 NQR196489:NQR196493 OAN196489:OAN196493 OKJ196489:OKJ196493 OUF196489:OUF196493 PEB196489:PEB196493 PNX196489:PNX196493 PXT196489:PXT196493 QHP196489:QHP196493 QRL196489:QRL196493 RBH196489:RBH196493 RLD196489:RLD196493 RUZ196489:RUZ196493 SEV196489:SEV196493 SOR196489:SOR196493 SYN196489:SYN196493 TIJ196489:TIJ196493 TSF196489:TSF196493 UCB196489:UCB196493 ULX196489:ULX196493 UVT196489:UVT196493 VFP196489:VFP196493 VPL196489:VPL196493 VZH196489:VZH196493 WJD196489:WJD196493 WSZ196489:WSZ196493 GN262025:GN262029 QJ262025:QJ262029 AAF262025:AAF262029 AKB262025:AKB262029 ATX262025:ATX262029 BDT262025:BDT262029 BNP262025:BNP262029 BXL262025:BXL262029 CHH262025:CHH262029 CRD262025:CRD262029 DAZ262025:DAZ262029 DKV262025:DKV262029 DUR262025:DUR262029 EEN262025:EEN262029 EOJ262025:EOJ262029 EYF262025:EYF262029 FIB262025:FIB262029 FRX262025:FRX262029 GBT262025:GBT262029 GLP262025:GLP262029 GVL262025:GVL262029 HFH262025:HFH262029 HPD262025:HPD262029 HYZ262025:HYZ262029 IIV262025:IIV262029 ISR262025:ISR262029 JCN262025:JCN262029 JMJ262025:JMJ262029 JWF262025:JWF262029 KGB262025:KGB262029 KPX262025:KPX262029 KZT262025:KZT262029 LJP262025:LJP262029 LTL262025:LTL262029 MDH262025:MDH262029 MND262025:MND262029 MWZ262025:MWZ262029 NGV262025:NGV262029 NQR262025:NQR262029 OAN262025:OAN262029 OKJ262025:OKJ262029 OUF262025:OUF262029 PEB262025:PEB262029 PNX262025:PNX262029 PXT262025:PXT262029 QHP262025:QHP262029 QRL262025:QRL262029 RBH262025:RBH262029 RLD262025:RLD262029 RUZ262025:RUZ262029 SEV262025:SEV262029 SOR262025:SOR262029 SYN262025:SYN262029 TIJ262025:TIJ262029 TSF262025:TSF262029 UCB262025:UCB262029 ULX262025:ULX262029 UVT262025:UVT262029 VFP262025:VFP262029 VPL262025:VPL262029 VZH262025:VZH262029 WJD262025:WJD262029 WSZ262025:WSZ262029 GN327561:GN327565 QJ327561:QJ327565 AAF327561:AAF327565 AKB327561:AKB327565 ATX327561:ATX327565 BDT327561:BDT327565 BNP327561:BNP327565 BXL327561:BXL327565 CHH327561:CHH327565 CRD327561:CRD327565 DAZ327561:DAZ327565 DKV327561:DKV327565 DUR327561:DUR327565 EEN327561:EEN327565 EOJ327561:EOJ327565 EYF327561:EYF327565 FIB327561:FIB327565 FRX327561:FRX327565 GBT327561:GBT327565 GLP327561:GLP327565 GVL327561:GVL327565 HFH327561:HFH327565 HPD327561:HPD327565 HYZ327561:HYZ327565 IIV327561:IIV327565 ISR327561:ISR327565 JCN327561:JCN327565 JMJ327561:JMJ327565 JWF327561:JWF327565 KGB327561:KGB327565 KPX327561:KPX327565 KZT327561:KZT327565 LJP327561:LJP327565 LTL327561:LTL327565 MDH327561:MDH327565 MND327561:MND327565 MWZ327561:MWZ327565 NGV327561:NGV327565 NQR327561:NQR327565 OAN327561:OAN327565 OKJ327561:OKJ327565 OUF327561:OUF327565 PEB327561:PEB327565 PNX327561:PNX327565 PXT327561:PXT327565 QHP327561:QHP327565 QRL327561:QRL327565 RBH327561:RBH327565 RLD327561:RLD327565 RUZ327561:RUZ327565 SEV327561:SEV327565 SOR327561:SOR327565 SYN327561:SYN327565 TIJ327561:TIJ327565 TSF327561:TSF327565 UCB327561:UCB327565 ULX327561:ULX327565 UVT327561:UVT327565 VFP327561:VFP327565 VPL327561:VPL327565 VZH327561:VZH327565 WJD327561:WJD327565 WSZ327561:WSZ327565 GN393097:GN393101 QJ393097:QJ393101 AAF393097:AAF393101 AKB393097:AKB393101 ATX393097:ATX393101 BDT393097:BDT393101 BNP393097:BNP393101 BXL393097:BXL393101 CHH393097:CHH393101 CRD393097:CRD393101 DAZ393097:DAZ393101 DKV393097:DKV393101 DUR393097:DUR393101 EEN393097:EEN393101 EOJ393097:EOJ393101 EYF393097:EYF393101 FIB393097:FIB393101 FRX393097:FRX393101 GBT393097:GBT393101 GLP393097:GLP393101 GVL393097:GVL393101 HFH393097:HFH393101 HPD393097:HPD393101 HYZ393097:HYZ393101 IIV393097:IIV393101 ISR393097:ISR393101 JCN393097:JCN393101 JMJ393097:JMJ393101 JWF393097:JWF393101 KGB393097:KGB393101 KPX393097:KPX393101 KZT393097:KZT393101 LJP393097:LJP393101 LTL393097:LTL393101 MDH393097:MDH393101 MND393097:MND393101 MWZ393097:MWZ393101 NGV393097:NGV393101 NQR393097:NQR393101 OAN393097:OAN393101 OKJ393097:OKJ393101 OUF393097:OUF393101 PEB393097:PEB393101 PNX393097:PNX393101 PXT393097:PXT393101 QHP393097:QHP393101 QRL393097:QRL393101 RBH393097:RBH393101 RLD393097:RLD393101 RUZ393097:RUZ393101 SEV393097:SEV393101 SOR393097:SOR393101 SYN393097:SYN393101 TIJ393097:TIJ393101 TSF393097:TSF393101 UCB393097:UCB393101 ULX393097:ULX393101 UVT393097:UVT393101 VFP393097:VFP393101 VPL393097:VPL393101 VZH393097:VZH393101 WJD393097:WJD393101 WSZ393097:WSZ393101 GN458633:GN458637 QJ458633:QJ458637 AAF458633:AAF458637 AKB458633:AKB458637 ATX458633:ATX458637 BDT458633:BDT458637 BNP458633:BNP458637 BXL458633:BXL458637 CHH458633:CHH458637 CRD458633:CRD458637 DAZ458633:DAZ458637 DKV458633:DKV458637 DUR458633:DUR458637 EEN458633:EEN458637 EOJ458633:EOJ458637 EYF458633:EYF458637 FIB458633:FIB458637 FRX458633:FRX458637 GBT458633:GBT458637 GLP458633:GLP458637 GVL458633:GVL458637 HFH458633:HFH458637 HPD458633:HPD458637 HYZ458633:HYZ458637 IIV458633:IIV458637 ISR458633:ISR458637 JCN458633:JCN458637 JMJ458633:JMJ458637 JWF458633:JWF458637 KGB458633:KGB458637 KPX458633:KPX458637 KZT458633:KZT458637 LJP458633:LJP458637 LTL458633:LTL458637 MDH458633:MDH458637 MND458633:MND458637 MWZ458633:MWZ458637 NGV458633:NGV458637 NQR458633:NQR458637 OAN458633:OAN458637 OKJ458633:OKJ458637 OUF458633:OUF458637 PEB458633:PEB458637 PNX458633:PNX458637 PXT458633:PXT458637 QHP458633:QHP458637 QRL458633:QRL458637 RBH458633:RBH458637 RLD458633:RLD458637 RUZ458633:RUZ458637 SEV458633:SEV458637 SOR458633:SOR458637 SYN458633:SYN458637 TIJ458633:TIJ458637 TSF458633:TSF458637 UCB458633:UCB458637 ULX458633:ULX458637 UVT458633:UVT458637 VFP458633:VFP458637 VPL458633:VPL458637 VZH458633:VZH458637 WJD458633:WJD458637 WSZ458633:WSZ458637 GN524169:GN524173 QJ524169:QJ524173 AAF524169:AAF524173 AKB524169:AKB524173 ATX524169:ATX524173 BDT524169:BDT524173 BNP524169:BNP524173 BXL524169:BXL524173 CHH524169:CHH524173 CRD524169:CRD524173 DAZ524169:DAZ524173 DKV524169:DKV524173 DUR524169:DUR524173 EEN524169:EEN524173 EOJ524169:EOJ524173 EYF524169:EYF524173 FIB524169:FIB524173 FRX524169:FRX524173 GBT524169:GBT524173 GLP524169:GLP524173 GVL524169:GVL524173 HFH524169:HFH524173 HPD524169:HPD524173 HYZ524169:HYZ524173 IIV524169:IIV524173 ISR524169:ISR524173 JCN524169:JCN524173 JMJ524169:JMJ524173 JWF524169:JWF524173 KGB524169:KGB524173 KPX524169:KPX524173 KZT524169:KZT524173 LJP524169:LJP524173 LTL524169:LTL524173 MDH524169:MDH524173 MND524169:MND524173 MWZ524169:MWZ524173 NGV524169:NGV524173 NQR524169:NQR524173 OAN524169:OAN524173 OKJ524169:OKJ524173 OUF524169:OUF524173 PEB524169:PEB524173 PNX524169:PNX524173 PXT524169:PXT524173 QHP524169:QHP524173 QRL524169:QRL524173 RBH524169:RBH524173 RLD524169:RLD524173 RUZ524169:RUZ524173 SEV524169:SEV524173 SOR524169:SOR524173 SYN524169:SYN524173 TIJ524169:TIJ524173 TSF524169:TSF524173 UCB524169:UCB524173 ULX524169:ULX524173 UVT524169:UVT524173 VFP524169:VFP524173 VPL524169:VPL524173 VZH524169:VZH524173 WJD524169:WJD524173 WSZ524169:WSZ524173 GN589705:GN589709 QJ589705:QJ589709 AAF589705:AAF589709 AKB589705:AKB589709 ATX589705:ATX589709 BDT589705:BDT589709 BNP589705:BNP589709 BXL589705:BXL589709 CHH589705:CHH589709 CRD589705:CRD589709 DAZ589705:DAZ589709 DKV589705:DKV589709 DUR589705:DUR589709 EEN589705:EEN589709 EOJ589705:EOJ589709 EYF589705:EYF589709 FIB589705:FIB589709 FRX589705:FRX589709 GBT589705:GBT589709 GLP589705:GLP589709 GVL589705:GVL589709 HFH589705:HFH589709 HPD589705:HPD589709 HYZ589705:HYZ589709 IIV589705:IIV589709 ISR589705:ISR589709 JCN589705:JCN589709 JMJ589705:JMJ589709 JWF589705:JWF589709 KGB589705:KGB589709 KPX589705:KPX589709 KZT589705:KZT589709 LJP589705:LJP589709 LTL589705:LTL589709 MDH589705:MDH589709 MND589705:MND589709 MWZ589705:MWZ589709 NGV589705:NGV589709 NQR589705:NQR589709 OAN589705:OAN589709 OKJ589705:OKJ589709 OUF589705:OUF589709 PEB589705:PEB589709 PNX589705:PNX589709 PXT589705:PXT589709 QHP589705:QHP589709 QRL589705:QRL589709 RBH589705:RBH589709 RLD589705:RLD589709 RUZ589705:RUZ589709 SEV589705:SEV589709 SOR589705:SOR589709 SYN589705:SYN589709 TIJ589705:TIJ589709 TSF589705:TSF589709 UCB589705:UCB589709 ULX589705:ULX589709 UVT589705:UVT589709 VFP589705:VFP589709 VPL589705:VPL589709 VZH589705:VZH589709 WJD589705:WJD589709 WSZ589705:WSZ589709 GN655241:GN655245 QJ655241:QJ655245 AAF655241:AAF655245 AKB655241:AKB655245 ATX655241:ATX655245 BDT655241:BDT655245 BNP655241:BNP655245 BXL655241:BXL655245 CHH655241:CHH655245 CRD655241:CRD655245 DAZ655241:DAZ655245 DKV655241:DKV655245 DUR655241:DUR655245 EEN655241:EEN655245 EOJ655241:EOJ655245 EYF655241:EYF655245 FIB655241:FIB655245 FRX655241:FRX655245 GBT655241:GBT655245 GLP655241:GLP655245 GVL655241:GVL655245 HFH655241:HFH655245 HPD655241:HPD655245 HYZ655241:HYZ655245 IIV655241:IIV655245 ISR655241:ISR655245 JCN655241:JCN655245 JMJ655241:JMJ655245 JWF655241:JWF655245 KGB655241:KGB655245 KPX655241:KPX655245 KZT655241:KZT655245 LJP655241:LJP655245 LTL655241:LTL655245 MDH655241:MDH655245 MND655241:MND655245 MWZ655241:MWZ655245 NGV655241:NGV655245 NQR655241:NQR655245 OAN655241:OAN655245 OKJ655241:OKJ655245 OUF655241:OUF655245 PEB655241:PEB655245 PNX655241:PNX655245 PXT655241:PXT655245 QHP655241:QHP655245 QRL655241:QRL655245 RBH655241:RBH655245 RLD655241:RLD655245 RUZ655241:RUZ655245 SEV655241:SEV655245 SOR655241:SOR655245 SYN655241:SYN655245 TIJ655241:TIJ655245 TSF655241:TSF655245 UCB655241:UCB655245 ULX655241:ULX655245 UVT655241:UVT655245 VFP655241:VFP655245 VPL655241:VPL655245 VZH655241:VZH655245 WJD655241:WJD655245 WSZ655241:WSZ655245 GN720777:GN720781 QJ720777:QJ720781 AAF720777:AAF720781 AKB720777:AKB720781 ATX720777:ATX720781 BDT720777:BDT720781 BNP720777:BNP720781 BXL720777:BXL720781 CHH720777:CHH720781 CRD720777:CRD720781 DAZ720777:DAZ720781 DKV720777:DKV720781 DUR720777:DUR720781 EEN720777:EEN720781 EOJ720777:EOJ720781 EYF720777:EYF720781 FIB720777:FIB720781 FRX720777:FRX720781 GBT720777:GBT720781 GLP720777:GLP720781 GVL720777:GVL720781 HFH720777:HFH720781 HPD720777:HPD720781 HYZ720777:HYZ720781 IIV720777:IIV720781 ISR720777:ISR720781 JCN720777:JCN720781 JMJ720777:JMJ720781 JWF720777:JWF720781 KGB720777:KGB720781 KPX720777:KPX720781 KZT720777:KZT720781 LJP720777:LJP720781 LTL720777:LTL720781 MDH720777:MDH720781 MND720777:MND720781 MWZ720777:MWZ720781 NGV720777:NGV720781 NQR720777:NQR720781 OAN720777:OAN720781 OKJ720777:OKJ720781 OUF720777:OUF720781 PEB720777:PEB720781 PNX720777:PNX720781 PXT720777:PXT720781 QHP720777:QHP720781 QRL720777:QRL720781 RBH720777:RBH720781 RLD720777:RLD720781 RUZ720777:RUZ720781 SEV720777:SEV720781 SOR720777:SOR720781 SYN720777:SYN720781 TIJ720777:TIJ720781 TSF720777:TSF720781 UCB720777:UCB720781 ULX720777:ULX720781 UVT720777:UVT720781 VFP720777:VFP720781 VPL720777:VPL720781 VZH720777:VZH720781 WJD720777:WJD720781 WSZ720777:WSZ720781 GN786313:GN786317 QJ786313:QJ786317 AAF786313:AAF786317 AKB786313:AKB786317 ATX786313:ATX786317 BDT786313:BDT786317 BNP786313:BNP786317 BXL786313:BXL786317 CHH786313:CHH786317 CRD786313:CRD786317 DAZ786313:DAZ786317 DKV786313:DKV786317 DUR786313:DUR786317 EEN786313:EEN786317 EOJ786313:EOJ786317 EYF786313:EYF786317 FIB786313:FIB786317 FRX786313:FRX786317 GBT786313:GBT786317 GLP786313:GLP786317 GVL786313:GVL786317 HFH786313:HFH786317 HPD786313:HPD786317 HYZ786313:HYZ786317 IIV786313:IIV786317 ISR786313:ISR786317 JCN786313:JCN786317 JMJ786313:JMJ786317 JWF786313:JWF786317 KGB786313:KGB786317 KPX786313:KPX786317 KZT786313:KZT786317 LJP786313:LJP786317 LTL786313:LTL786317 MDH786313:MDH786317 MND786313:MND786317 MWZ786313:MWZ786317 NGV786313:NGV786317 NQR786313:NQR786317 OAN786313:OAN786317 OKJ786313:OKJ786317 OUF786313:OUF786317 PEB786313:PEB786317 PNX786313:PNX786317 PXT786313:PXT786317 QHP786313:QHP786317 QRL786313:QRL786317 RBH786313:RBH786317 RLD786313:RLD786317 RUZ786313:RUZ786317 SEV786313:SEV786317 SOR786313:SOR786317 SYN786313:SYN786317 TIJ786313:TIJ786317 TSF786313:TSF786317 UCB786313:UCB786317 ULX786313:ULX786317 UVT786313:UVT786317 VFP786313:VFP786317 VPL786313:VPL786317 VZH786313:VZH786317 WJD786313:WJD786317 WSZ786313:WSZ786317 GN851849:GN851853 QJ851849:QJ851853 AAF851849:AAF851853 AKB851849:AKB851853 ATX851849:ATX851853 BDT851849:BDT851853 BNP851849:BNP851853 BXL851849:BXL851853 CHH851849:CHH851853 CRD851849:CRD851853 DAZ851849:DAZ851853 DKV851849:DKV851853 DUR851849:DUR851853 EEN851849:EEN851853 EOJ851849:EOJ851853 EYF851849:EYF851853 FIB851849:FIB851853 FRX851849:FRX851853 GBT851849:GBT851853 GLP851849:GLP851853 GVL851849:GVL851853 HFH851849:HFH851853 HPD851849:HPD851853 HYZ851849:HYZ851853 IIV851849:IIV851853 ISR851849:ISR851853 JCN851849:JCN851853 JMJ851849:JMJ851853 JWF851849:JWF851853 KGB851849:KGB851853 KPX851849:KPX851853 KZT851849:KZT851853 LJP851849:LJP851853 LTL851849:LTL851853 MDH851849:MDH851853 MND851849:MND851853 MWZ851849:MWZ851853 NGV851849:NGV851853 NQR851849:NQR851853 OAN851849:OAN851853 OKJ851849:OKJ851853 OUF851849:OUF851853 PEB851849:PEB851853 PNX851849:PNX851853 PXT851849:PXT851853 QHP851849:QHP851853 QRL851849:QRL851853 RBH851849:RBH851853 RLD851849:RLD851853 RUZ851849:RUZ851853 SEV851849:SEV851853 SOR851849:SOR851853 SYN851849:SYN851853 TIJ851849:TIJ851853 TSF851849:TSF851853 UCB851849:UCB851853 ULX851849:ULX851853 UVT851849:UVT851853 VFP851849:VFP851853 VPL851849:VPL851853 VZH851849:VZH851853 WJD851849:WJD851853 WSZ851849:WSZ851853 GN917385:GN917389 QJ917385:QJ917389 AAF917385:AAF917389 AKB917385:AKB917389 ATX917385:ATX917389 BDT917385:BDT917389 BNP917385:BNP917389 BXL917385:BXL917389 CHH917385:CHH917389 CRD917385:CRD917389 DAZ917385:DAZ917389 DKV917385:DKV917389 DUR917385:DUR917389 EEN917385:EEN917389 EOJ917385:EOJ917389 EYF917385:EYF917389 FIB917385:FIB917389 FRX917385:FRX917389 GBT917385:GBT917389 GLP917385:GLP917389 GVL917385:GVL917389 HFH917385:HFH917389 HPD917385:HPD917389 HYZ917385:HYZ917389 IIV917385:IIV917389 ISR917385:ISR917389 JCN917385:JCN917389 JMJ917385:JMJ917389 JWF917385:JWF917389 KGB917385:KGB917389 KPX917385:KPX917389 KZT917385:KZT917389 LJP917385:LJP917389 LTL917385:LTL917389 MDH917385:MDH917389 MND917385:MND917389 MWZ917385:MWZ917389 NGV917385:NGV917389 NQR917385:NQR917389 OAN917385:OAN917389 OKJ917385:OKJ917389 OUF917385:OUF917389 PEB917385:PEB917389 PNX917385:PNX917389 PXT917385:PXT917389 QHP917385:QHP917389 QRL917385:QRL917389 RBH917385:RBH917389 RLD917385:RLD917389 RUZ917385:RUZ917389 SEV917385:SEV917389 SOR917385:SOR917389 SYN917385:SYN917389 TIJ917385:TIJ917389 TSF917385:TSF917389 UCB917385:UCB917389 ULX917385:ULX917389 UVT917385:UVT917389 VFP917385:VFP917389 VPL917385:VPL917389 VZH917385:VZH917389 WJD917385:WJD917389 WSZ917385:WSZ917389 GN982921:GN982925 QJ982921:QJ982925 AAF982921:AAF982925 AKB982921:AKB982925 ATX982921:ATX982925 BDT982921:BDT982925 BNP982921:BNP982925 BXL982921:BXL982925 CHH982921:CHH982925 CRD982921:CRD982925 DAZ982921:DAZ982925 DKV982921:DKV982925 DUR982921:DUR982925 EEN982921:EEN982925 EOJ982921:EOJ982925 EYF982921:EYF982925 FIB982921:FIB982925 FRX982921:FRX982925 GBT982921:GBT982925 GLP982921:GLP982925 GVL982921:GVL982925 HFH982921:HFH982925 HPD982921:HPD982925 HYZ982921:HYZ982925 IIV982921:IIV982925 ISR982921:ISR982925 JCN982921:JCN982925 JMJ982921:JMJ982925 JWF982921:JWF982925 KGB982921:KGB982925 KPX982921:KPX982925 KZT982921:KZT982925 LJP982921:LJP982925 LTL982921:LTL982925 MDH982921:MDH982925 MND982921:MND982925 MWZ982921:MWZ982925 NGV982921:NGV982925 NQR982921:NQR982925 OAN982921:OAN982925 OKJ982921:OKJ982925 OUF982921:OUF982925 PEB982921:PEB982925 PNX982921:PNX982925 PXT982921:PXT982925 QHP982921:QHP982925 QRL982921:QRL982925 RBH982921:RBH982925 RLD982921:RLD982925 RUZ982921:RUZ982925 SEV982921:SEV982925 SOR982921:SOR982925 SYN982921:SYN982925 TIJ982921:TIJ982925 TSF982921:TSF982925 UCB982921:UCB982925 ULX982921:ULX982925 UVT982921:UVT982925 VFP982921:VFP982925 VPL982921:VPL982925 VZH982921:VZH982925 WJD982921:WJD982925 WSZ982921:WSZ982925 WQZ8 WHD8 VXH8 VNL8 VDP8 UTT8 UJX8 UAB8 TQF8 TGJ8 SWN8 SMR8 SCV8 RSZ8 RJD8 QZH8 QPL8 QFP8 PVT8 PLX8 PCB8 OSF8 OIJ8 NYN8 NOR8 NEV8 MUZ8 MLD8 MBH8 LRL8 LHP8 KXT8 KNX8 KEB8 JUF8 JKJ8 JAN8 IQR8 IGV8 HWZ8 HND8 HDH8 GTL8 GJP8 FZT8 FPX8 FGB8 EWF8 EMJ8 ECN8 DSR8 DIV8 CYZ8 CPD8 CFH8 BVL8 BLP8 BBT8 ARX8 AIB8 YF8 OJ8 EN8 WQH8 WGL8 VWP8 VMT8 VCX8 UTB8 UJF8 TZJ8 TPN8 TFR8 SVV8 SLZ8 SCD8 RSH8 RIL8 QYP8 QOT8 QEX8 PVB8 PLF8 PBJ8 ORN8 OHR8 NXV8 NNZ8 NED8 MUH8 MKL8 MAP8 LQT8 LGX8 KXB8 KNF8 KDJ8 JTN8 JJR8 IZV8 IPZ8 IGD8 HWH8 HML8 HCP8 GST8 GIX8 FZB8 FPF8 FFJ8 EVN8 ELR8 EBV8 DRZ8 DID8 CYH8 COL8 CEP8 BUT8 BKX8 BBB8 ARF8 AHJ8 XN8 NR8 DV8 WQU8:WQV8 WGY8:WGZ8 VXC8:VXD8 VNG8:VNH8 VDK8:VDL8 UTO8:UTP8 UJS8:UJT8 TZW8:TZX8 TQA8:TQB8 TGE8:TGF8 SWI8:SWJ8 SMM8:SMN8 SCQ8:SCR8 RSU8:RSV8 RIY8:RIZ8 QZC8:QZD8 QPG8:QPH8 QFK8:QFL8 PVO8:PVP8 PLS8:PLT8 PBW8:PBX8 OSA8:OSB8 OIE8:OIF8 NYI8:NYJ8 NOM8:NON8 NEQ8:NER8 MUU8:MUV8 MKY8:MKZ8 MBC8:MBD8 LRG8:LRH8 LHK8:LHL8 KXO8:KXP8 KNS8:KNT8 KDW8:KDX8 JUA8:JUB8 JKE8:JKF8 JAI8:JAJ8 IQM8:IQN8 IGQ8:IGR8 HWU8:HWV8 HMY8:HMZ8 HDC8:HDD8 GTG8:GTH8 GJK8:GJL8 FZO8:FZP8 FPS8:FPT8 FFW8:FFX8 EWA8:EWB8 EME8:EMF8 ECI8:ECJ8 DSM8:DSN8 DIQ8:DIR8 CYU8:CYV8 COY8:COZ8 CFC8:CFD8 BVG8:BVH8 BLK8:BLL8 BBO8:BBP8 ARS8:ART8 AHW8:AHX8 YA8:YB8 OE8:OF8 EI8:EJ8 WQX8 WHB8 VXF8 VNJ8 VDN8 UTR8 UJV8 TZZ8 TQD8 TGH8 SWL8 SMP8 SCT8 RSX8 RJB8 QZF8 QPJ8 QFN8 PVR8 PLV8 PBZ8 OSD8 OIH8 NYL8 NOP8 NET8 MUX8 MLB8 MBF8 LRJ8 LHN8 KXR8 KNV8 KDZ8 JUD8 JKH8 JAL8 IQP8 IGT8 HWX8 HNB8 HDF8 GTJ8 GJN8 FZR8 FPV8 FFZ8 EWD8 EMH8 ECL8 DSP8 DIT8 CYX8 CPB8 CFF8 BVJ8 BLN8 BBR8 ARV8 AHZ8 YD8 OH8 EL8 WQJ8:WQK8 WGN8:WGO8 VWR8:VWS8 VMV8:VMW8 VCZ8:VDA8 UTD8:UTE8 UJH8:UJI8 TZL8:TZM8 TPP8:TPQ8 TFT8:TFU8 SVX8:SVY8 SMB8:SMC8 SCF8:SCG8 RSJ8:RSK8 RIN8:RIO8 QYR8:QYS8 QOV8:QOW8 QEZ8:QFA8 PVD8:PVE8 PLH8:PLI8 PBL8:PBM8 ORP8:ORQ8 OHT8:OHU8 NXX8:NXY8 NOB8:NOC8 NEF8:NEG8 MUJ8:MUK8 MKN8:MKO8 MAR8:MAS8 LQV8:LQW8 LGZ8:LHA8 KXD8:KXE8 KNH8:KNI8 KDL8:KDM8 JTP8:JTQ8 JJT8:JJU8 IZX8:IZY8 IQB8:IQC8 IGF8:IGG8 HWJ8:HWK8 HMN8:HMO8 HCR8:HCS8 GSV8:GSW8 GIZ8:GJA8 FZD8:FZE8 FPH8:FPI8 FFL8:FFM8 EVP8:EVQ8 ELT8:ELU8 EBX8:EBY8 DSB8:DSC8 DIF8:DIG8 CYJ8:CYK8 CON8:COO8 CER8:CES8 BUV8:BUW8 BKZ8:BLA8 BBD8:BBE8 ARH8:ARI8 AHL8:AHM8 XP8:XQ8 NT8:NU8 WRH9:WRH19 WHL9:WHL19 VXP9:VXP19 VNT9:VNT19 VDX9:VDX19 UUB9:UUB19 UKF9:UKF19 UAJ9:UAJ19 TQN9:TQN19 TGR9:TGR19 SWV9:SWV19 SMZ9:SMZ19 SDD9:SDD19 RTH9:RTH19 RJL9:RJL19 QZP9:QZP19 QPT9:QPT19 QFX9:QFX19 PWB9:PWB19 PMF9:PMF19 PCJ9:PCJ19 OSN9:OSN19 OIR9:OIR19 NYV9:NYV19 NOZ9:NOZ19 NFD9:NFD19 MVH9:MVH19 MLL9:MLL19 MBP9:MBP19 LRT9:LRT19 LHX9:LHX19 KYB9:KYB19 KOF9:KOF19 KEJ9:KEJ19 JUN9:JUN19 JKR9:JKR19 JAV9:JAV19 IQZ9:IQZ19 IHD9:IHD19 HXH9:HXH19 HNL9:HNL19 HDP9:HDP19 GTT9:GTT19 GJX9:GJX19 GAB9:GAB19 FQF9:FQF19 FGJ9:FGJ19 EWN9:EWN19 EMR9:EMR19 ECV9:ECV19 DSZ9:DSZ19 DJD9:DJD19 CZH9:CZH19 CPL9:CPL19 CFP9:CFP19 BVT9:BVT19 BLX9:BLX19 BCB9:BCB19 ASF9:ASF19 AIJ9:AIJ19 YN9:YN19 OR9:OR19 EV9:EV19 WQP9:WQP19 WGT9:WGT19 VWX9:VWX19 VNB9:VNB19 VDF9:VDF19 UTJ9:UTJ19 UJN9:UJN19 TZR9:TZR19 TPV9:TPV19 TFZ9:TFZ19 SWD9:SWD19 SMH9:SMH19 SCL9:SCL19 RSP9:RSP19 RIT9:RIT19 QYX9:QYX19 QPB9:QPB19 QFF9:QFF19 PVJ9:PVJ19 PLN9:PLN19 PBR9:PBR19 ORV9:ORV19 OHZ9:OHZ19 NYD9:NYD19 NOH9:NOH19 NEL9:NEL19 MUP9:MUP19 MKT9:MKT19 MAX9:MAX19 LRB9:LRB19 LHF9:LHF19 KXJ9:KXJ19 KNN9:KNN19 KDR9:KDR19 JTV9:JTV19 JJZ9:JJZ19 JAD9:JAD19 IQH9:IQH19 IGL9:IGL19 HWP9:HWP19 HMT9:HMT19 HCX9:HCX19 GTB9:GTB19 GJF9:GJF19 FZJ9:FZJ19 FPN9:FPN19 FFR9:FFR19 EVV9:EVV19 ELZ9:ELZ19 ECD9:ECD19 DSH9:DSH19 DIL9:DIL19 CYP9:CYP19 COT9:COT19 CEX9:CEX19 BVB9:BVB19 BLF9:BLF19 BBJ9:BBJ19 ARN9:ARN19 AHR9:AHR19 XV9:XV19 NZ9:NZ19 ED9:ED19 WRC9:WRD19 WHG9:WHH19 VXK9:VXL19 VNO9:VNP19 VDS9:VDT19 UTW9:UTX19 UKA9:UKB19 UAE9:UAF19 TQI9:TQJ19 TGM9:TGN19 SWQ9:SWR19 SMU9:SMV19 SCY9:SCZ19 RTC9:RTD19 RJG9:RJH19 QZK9:QZL19 QPO9:QPP19 QFS9:QFT19 PVW9:PVX19 PMA9:PMB19 PCE9:PCF19 OSI9:OSJ19 OIM9:OIN19 NYQ9:NYR19 NOU9:NOV19 NEY9:NEZ19 MVC9:MVD19 MLG9:MLH19 MBK9:MBL19 LRO9:LRP19 LHS9:LHT19 KXW9:KXX19 KOA9:KOB19 KEE9:KEF19 JUI9:JUJ19 JKM9:JKN19 JAQ9:JAR19 IQU9:IQV19 IGY9:IGZ19 HXC9:HXD19 HNG9:HNH19 HDK9:HDL19 GTO9:GTP19 GJS9:GJT19 FZW9:FZX19 FQA9:FQB19 FGE9:FGF19 EWI9:EWJ19 EMM9:EMN19 ECQ9:ECR19 DSU9:DSV19 DIY9:DIZ19 CZC9:CZD19 CPG9:CPH19 CFK9:CFL19 BVO9:BVP19 BLS9:BLT19 BBW9:BBX19 ASA9:ASB19 AIE9:AIF19 YI9:YJ19 OM9:ON19 EQ9:ER19 WRF9:WRF19 WHJ9:WHJ19 VXN9:VXN19 VNR9:VNR19 VDV9:VDV19 UTZ9:UTZ19 UKD9:UKD19 UAH9:UAH19 TQL9:TQL19 TGP9:TGP19 SWT9:SWT19 SMX9:SMX19 SDB9:SDB19 RTF9:RTF19 RJJ9:RJJ19 QZN9:QZN19 QPR9:QPR19 QFV9:QFV19 PVZ9:PVZ19 PMD9:PMD19 PCH9:PCH19 OSL9:OSL19 OIP9:OIP19 NYT9:NYT19 NOX9:NOX19 NFB9:NFB19 MVF9:MVF19 MLJ9:MLJ19 MBN9:MBN19 LRR9:LRR19 LHV9:LHV19 KXZ9:KXZ19 KOD9:KOD19 KEH9:KEH19 JUL9:JUL19 JKP9:JKP19 JAT9:JAT19 IQX9:IQX19 IHB9:IHB19 HXF9:HXF19 HNJ9:HNJ19 HDN9:HDN19 GTR9:GTR19 GJV9:GJV19 FZZ9:FZZ19 FQD9:FQD19 FGH9:FGH19 EWL9:EWL19 EMP9:EMP19 ECT9:ECT19 DSX9:DSX19 DJB9:DJB19 CZF9:CZF19 CPJ9:CPJ19 CFN9:CFN19 BVR9:BVR19 BLV9:BLV19 BBZ9:BBZ19 ASD9:ASD19 AIH9:AIH19 YL9:YL19 OP9:OP19 ET9:ET19 WQR9:WQS19 WGV9:WGW19 VWZ9:VXA19 VND9:VNE19 VDH9:VDI19 UTL9:UTM19 UJP9:UJQ19 TZT9:TZU19 TPX9:TPY19 TGB9:TGC19 SWF9:SWG19 SMJ9:SMK19 SCN9:SCO19 RSR9:RSS19 RIV9:RIW19 QYZ9:QZA19 QPD9:QPE19 QFH9:QFI19 PVL9:PVM19 PLP9:PLQ19 PBT9:PBU19 ORX9:ORY19 OIB9:OIC19 NYF9:NYG19 NOJ9:NOK19 NEN9:NEO19 MUR9:MUS19 MKV9:MKW19 MAZ9:MBA19 LRD9:LRE19 LHH9:LHI19 KXL9:KXM19 KNP9:KNQ19 KDT9:KDU19 JTX9:JTY19 JKB9:JKC19 JAF9:JAG19 IQJ9:IQK19 IGN9:IGO19 HWR9:HWS19 HMV9:HMW19 HCZ9:HDA19 GTD9:GTE19 GJH9:GJI19 FZL9:FZM19 FPP9:FPQ19 FFT9:FFU19 EVX9:EVY19 EMB9:EMC19 ECF9:ECG19 DSJ9:DSK19 DIN9:DIO19 CYR9:CYS19 COV9:COW19 CEZ9:CFA19 BVD9:BVE19 BLH9:BLI19 BBL9:BBM19 ARP9:ARQ19 AHT9:AHU19 XX9:XY19 OB9:OC19 EF9:EG19">
      <formula1>reponse</formula1>
    </dataValidation>
  </dataValidations>
  <pageMargins left="0.70866141732283472" right="0.70866141732283472" top="0.74803149606299213" bottom="0.74803149606299213" header="0.31496062992125984" footer="0.31496062992125984"/>
  <pageSetup paperSize="9" scale="58" orientation="landscape" r:id="rId1"/>
  <headerFooter>
    <oddFooter>&amp;CAAP FEDER ENR chaufferies biomasse Ile-de-France - édition 2017-2018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B13"/>
  <sheetViews>
    <sheetView workbookViewId="0">
      <selection activeCell="B19" sqref="B19"/>
    </sheetView>
  </sheetViews>
  <sheetFormatPr baseColWidth="10" defaultRowHeight="15" x14ac:dyDescent="0.25"/>
  <cols>
    <col min="1" max="1" width="51.140625" customWidth="1"/>
    <col min="2" max="2" width="106.140625" bestFit="1" customWidth="1"/>
  </cols>
  <sheetData>
    <row r="1" spans="1:2" ht="15.75" thickBot="1" x14ac:dyDescent="0.3">
      <c r="A1" s="54" t="s">
        <v>51</v>
      </c>
      <c r="B1" s="55" t="s">
        <v>52</v>
      </c>
    </row>
    <row r="2" spans="1:2" x14ac:dyDescent="0.25">
      <c r="A2" s="52" t="s">
        <v>2</v>
      </c>
      <c r="B2" s="53" t="s">
        <v>56</v>
      </c>
    </row>
    <row r="3" spans="1:2" x14ac:dyDescent="0.25">
      <c r="A3" s="46" t="s">
        <v>21</v>
      </c>
      <c r="B3" s="47" t="s">
        <v>57</v>
      </c>
    </row>
    <row r="4" spans="1:2" x14ac:dyDescent="0.25">
      <c r="A4" s="46" t="s">
        <v>4</v>
      </c>
      <c r="B4" s="47" t="s">
        <v>48</v>
      </c>
    </row>
    <row r="5" spans="1:2" x14ac:dyDescent="0.25">
      <c r="A5" s="46" t="s">
        <v>5</v>
      </c>
      <c r="B5" s="47" t="s">
        <v>53</v>
      </c>
    </row>
    <row r="6" spans="1:2" x14ac:dyDescent="0.25">
      <c r="A6" s="46" t="s">
        <v>22</v>
      </c>
      <c r="B6" s="47" t="s">
        <v>54</v>
      </c>
    </row>
    <row r="7" spans="1:2" x14ac:dyDescent="0.25">
      <c r="A7" s="46" t="s">
        <v>23</v>
      </c>
      <c r="B7" s="47" t="s">
        <v>55</v>
      </c>
    </row>
    <row r="8" spans="1:2" x14ac:dyDescent="0.25">
      <c r="A8" s="48" t="s">
        <v>47</v>
      </c>
      <c r="B8" s="49"/>
    </row>
    <row r="9" spans="1:2" x14ac:dyDescent="0.25">
      <c r="A9" s="46" t="s">
        <v>24</v>
      </c>
      <c r="B9" s="47" t="s">
        <v>121</v>
      </c>
    </row>
    <row r="10" spans="1:2" x14ac:dyDescent="0.25">
      <c r="A10" s="46" t="s">
        <v>25</v>
      </c>
      <c r="B10" s="47" t="s">
        <v>132</v>
      </c>
    </row>
    <row r="11" spans="1:2" x14ac:dyDescent="0.25">
      <c r="A11" s="46" t="s">
        <v>26</v>
      </c>
      <c r="B11" s="47" t="s">
        <v>131</v>
      </c>
    </row>
    <row r="12" spans="1:2" x14ac:dyDescent="0.25">
      <c r="A12" s="161" t="s">
        <v>129</v>
      </c>
      <c r="B12" s="162" t="s">
        <v>130</v>
      </c>
    </row>
    <row r="13" spans="1:2" ht="15.75" thickBot="1" x14ac:dyDescent="0.3">
      <c r="A13" s="50" t="s">
        <v>27</v>
      </c>
      <c r="B13" s="51"/>
    </row>
  </sheetData>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pageSetUpPr fitToPage="1"/>
  </sheetPr>
  <dimension ref="A1:F30"/>
  <sheetViews>
    <sheetView topLeftCell="A4" workbookViewId="0">
      <selection activeCell="P13" sqref="P13"/>
    </sheetView>
  </sheetViews>
  <sheetFormatPr baseColWidth="10" defaultRowHeight="15" x14ac:dyDescent="0.25"/>
  <cols>
    <col min="1" max="1" width="65.42578125" customWidth="1"/>
    <col min="2" max="2" width="20.5703125" customWidth="1"/>
    <col min="3" max="3" width="14" customWidth="1"/>
    <col min="4" max="4" width="53.5703125" customWidth="1"/>
    <col min="5" max="5" width="17.85546875" customWidth="1"/>
  </cols>
  <sheetData>
    <row r="1" spans="1:6" ht="15.75" thickBot="1" x14ac:dyDescent="0.3">
      <c r="A1" s="66" t="s">
        <v>11</v>
      </c>
      <c r="B1" s="66" t="s">
        <v>118</v>
      </c>
      <c r="C1" s="66" t="s">
        <v>97</v>
      </c>
      <c r="D1" s="66" t="s">
        <v>41</v>
      </c>
      <c r="E1" s="66" t="s">
        <v>94</v>
      </c>
      <c r="F1" s="1"/>
    </row>
    <row r="2" spans="1:6" x14ac:dyDescent="0.25">
      <c r="A2" s="63" t="s">
        <v>10</v>
      </c>
      <c r="B2" s="64">
        <f>72.5%/2</f>
        <v>0.36249999999999999</v>
      </c>
      <c r="C2" s="63" t="s">
        <v>107</v>
      </c>
      <c r="D2" s="65" t="s">
        <v>2</v>
      </c>
      <c r="E2" s="63" t="s">
        <v>89</v>
      </c>
    </row>
    <row r="3" spans="1:6" ht="15.75" thickBot="1" x14ac:dyDescent="0.3">
      <c r="A3" s="57" t="s">
        <v>12</v>
      </c>
      <c r="B3" s="59">
        <f>52.8%/2</f>
        <v>0.26400000000000001</v>
      </c>
      <c r="C3" s="58" t="s">
        <v>108</v>
      </c>
      <c r="D3" s="61" t="s">
        <v>21</v>
      </c>
      <c r="E3" s="57" t="s">
        <v>90</v>
      </c>
    </row>
    <row r="4" spans="1:6" x14ac:dyDescent="0.25">
      <c r="A4" s="57" t="s">
        <v>13</v>
      </c>
      <c r="B4" s="59">
        <f>21%/2</f>
        <v>0.105</v>
      </c>
      <c r="C4" s="56"/>
      <c r="D4" s="61" t="s">
        <v>4</v>
      </c>
      <c r="E4" s="57" t="s">
        <v>91</v>
      </c>
    </row>
    <row r="5" spans="1:6" x14ac:dyDescent="0.25">
      <c r="A5" s="57" t="s">
        <v>28</v>
      </c>
      <c r="B5" s="59">
        <f>39.4%/2</f>
        <v>0.19699999999999998</v>
      </c>
      <c r="C5" s="56"/>
      <c r="D5" s="61" t="s">
        <v>5</v>
      </c>
      <c r="E5" s="57" t="s">
        <v>92</v>
      </c>
    </row>
    <row r="6" spans="1:6" ht="15.75" thickBot="1" x14ac:dyDescent="0.3">
      <c r="A6" s="57" t="s">
        <v>14</v>
      </c>
      <c r="B6" s="59">
        <f>20.4%/2</f>
        <v>0.10199999999999999</v>
      </c>
      <c r="C6" s="56"/>
      <c r="D6" s="61" t="s">
        <v>22</v>
      </c>
      <c r="E6" s="58" t="s">
        <v>93</v>
      </c>
    </row>
    <row r="7" spans="1:6" x14ac:dyDescent="0.25">
      <c r="A7" s="57" t="s">
        <v>15</v>
      </c>
      <c r="B7" s="59">
        <v>0.1</v>
      </c>
      <c r="C7" s="56"/>
      <c r="D7" s="61" t="s">
        <v>23</v>
      </c>
      <c r="E7" s="56"/>
    </row>
    <row r="8" spans="1:6" x14ac:dyDescent="0.25">
      <c r="A8" s="57" t="s">
        <v>3</v>
      </c>
      <c r="B8" s="59">
        <f>38.2%/2</f>
        <v>0.191</v>
      </c>
      <c r="C8" s="56"/>
      <c r="D8" s="61" t="s">
        <v>47</v>
      </c>
      <c r="E8" s="56"/>
    </row>
    <row r="9" spans="1:6" x14ac:dyDescent="0.25">
      <c r="A9" s="57" t="s">
        <v>29</v>
      </c>
      <c r="B9" s="59">
        <v>0.22</v>
      </c>
      <c r="C9" s="56"/>
      <c r="D9" s="61" t="s">
        <v>24</v>
      </c>
      <c r="E9" s="56"/>
    </row>
    <row r="10" spans="1:6" x14ac:dyDescent="0.25">
      <c r="A10" s="57" t="s">
        <v>16</v>
      </c>
      <c r="B10" s="59">
        <f>11.8%/2</f>
        <v>5.9000000000000004E-2</v>
      </c>
      <c r="C10" s="56"/>
      <c r="D10" s="61" t="s">
        <v>25</v>
      </c>
      <c r="E10" s="56"/>
    </row>
    <row r="11" spans="1:6" x14ac:dyDescent="0.25">
      <c r="A11" s="57" t="s">
        <v>30</v>
      </c>
      <c r="B11" s="59">
        <f>51.3%/2</f>
        <v>0.25650000000000001</v>
      </c>
      <c r="C11" s="56"/>
      <c r="D11" s="61" t="s">
        <v>26</v>
      </c>
      <c r="E11" s="56"/>
    </row>
    <row r="12" spans="1:6" x14ac:dyDescent="0.25">
      <c r="A12" s="57" t="s">
        <v>31</v>
      </c>
      <c r="B12" s="59">
        <f>51.9%/2</f>
        <v>0.25950000000000001</v>
      </c>
      <c r="C12" s="56"/>
      <c r="D12" s="163" t="s">
        <v>129</v>
      </c>
      <c r="E12" s="56"/>
    </row>
    <row r="13" spans="1:6" ht="15.75" thickBot="1" x14ac:dyDescent="0.3">
      <c r="A13" s="176" t="s">
        <v>32</v>
      </c>
      <c r="B13" s="177">
        <f>43%/2</f>
        <v>0.215</v>
      </c>
      <c r="C13" s="56"/>
      <c r="D13" s="62" t="s">
        <v>27</v>
      </c>
      <c r="E13" s="56"/>
    </row>
    <row r="14" spans="1:6" x14ac:dyDescent="0.25">
      <c r="A14" s="57" t="s">
        <v>33</v>
      </c>
      <c r="B14" s="59">
        <f>19.2%/2</f>
        <v>9.6000000000000002E-2</v>
      </c>
      <c r="C14" s="56"/>
      <c r="D14" s="56"/>
      <c r="E14" s="56"/>
    </row>
    <row r="15" spans="1:6" x14ac:dyDescent="0.25">
      <c r="A15" s="57" t="s">
        <v>17</v>
      </c>
      <c r="B15" s="59">
        <f>22.4%/2</f>
        <v>0.11199999999999999</v>
      </c>
      <c r="C15" s="56"/>
      <c r="D15" s="56"/>
      <c r="E15" s="56"/>
    </row>
    <row r="16" spans="1:6" x14ac:dyDescent="0.25">
      <c r="A16" s="57" t="s">
        <v>18</v>
      </c>
      <c r="B16" s="59">
        <f>60.9%/2</f>
        <v>0.30449999999999999</v>
      </c>
      <c r="C16" s="56"/>
      <c r="D16" s="56"/>
      <c r="E16" s="56"/>
    </row>
    <row r="17" spans="1:5" x14ac:dyDescent="0.25">
      <c r="A17" s="57" t="s">
        <v>34</v>
      </c>
      <c r="B17" s="59">
        <f>17.8%/2</f>
        <v>8.900000000000001E-2</v>
      </c>
      <c r="C17" s="56"/>
      <c r="D17" s="56"/>
      <c r="E17" s="56"/>
    </row>
    <row r="18" spans="1:5" x14ac:dyDescent="0.25">
      <c r="A18" s="57" t="s">
        <v>35</v>
      </c>
      <c r="B18" s="59">
        <f>44.3%/2</f>
        <v>0.22149999999999997</v>
      </c>
      <c r="C18" s="56"/>
      <c r="D18" s="56"/>
      <c r="E18" s="56"/>
    </row>
    <row r="19" spans="1:5" x14ac:dyDescent="0.25">
      <c r="A19" s="57" t="s">
        <v>36</v>
      </c>
      <c r="B19" s="59">
        <f>36.8%/2</f>
        <v>0.184</v>
      </c>
      <c r="C19" s="56"/>
      <c r="D19" s="56"/>
      <c r="E19" s="56"/>
    </row>
    <row r="20" spans="1:5" x14ac:dyDescent="0.25">
      <c r="A20" s="57" t="s">
        <v>19</v>
      </c>
      <c r="B20" s="59">
        <f>44.3%/2</f>
        <v>0.22149999999999997</v>
      </c>
      <c r="C20" s="56"/>
      <c r="D20" s="56"/>
      <c r="E20" s="56"/>
    </row>
    <row r="21" spans="1:5" x14ac:dyDescent="0.25">
      <c r="A21" s="57" t="s">
        <v>37</v>
      </c>
      <c r="B21" s="59">
        <f>22.3%/2</f>
        <v>0.1115</v>
      </c>
      <c r="C21" s="56"/>
      <c r="D21" s="56"/>
      <c r="E21" s="56"/>
    </row>
    <row r="22" spans="1:5" x14ac:dyDescent="0.25">
      <c r="A22" s="57" t="s">
        <v>38</v>
      </c>
      <c r="B22" s="59">
        <f>28%/2</f>
        <v>0.14000000000000001</v>
      </c>
      <c r="C22" s="56"/>
      <c r="D22" s="56"/>
      <c r="E22" s="56"/>
    </row>
    <row r="23" spans="1:5" x14ac:dyDescent="0.25">
      <c r="A23" s="57" t="s">
        <v>39</v>
      </c>
      <c r="B23" s="59">
        <f>27.2%/2</f>
        <v>0.13600000000000001</v>
      </c>
      <c r="C23" s="56"/>
      <c r="D23" s="56"/>
      <c r="E23" s="56"/>
    </row>
    <row r="24" spans="1:5" x14ac:dyDescent="0.25">
      <c r="A24" s="57" t="s">
        <v>40</v>
      </c>
      <c r="B24" s="59">
        <v>0</v>
      </c>
      <c r="C24" s="56"/>
      <c r="D24" s="56"/>
      <c r="E24" s="56"/>
    </row>
    <row r="25" spans="1:5" ht="15.75" thickBot="1" x14ac:dyDescent="0.3">
      <c r="A25" s="58" t="s">
        <v>20</v>
      </c>
      <c r="B25" s="60">
        <v>1</v>
      </c>
      <c r="C25" s="56"/>
      <c r="D25" s="56"/>
      <c r="E25" s="56"/>
    </row>
    <row r="26" spans="1:5" x14ac:dyDescent="0.25">
      <c r="A26" s="160" t="s">
        <v>127</v>
      </c>
      <c r="D26" s="56"/>
    </row>
    <row r="29" spans="1:5" s="70" customFormat="1" x14ac:dyDescent="0.25">
      <c r="D29"/>
    </row>
    <row r="30" spans="1:5" x14ac:dyDescent="0.25">
      <c r="D30" s="70"/>
    </row>
  </sheetData>
  <pageMargins left="0.70866141732283472" right="0.70866141732283472" top="0.74803149606299213" bottom="0.74803149606299213" header="0.31496062992125984" footer="0.31496062992125984"/>
  <pageSetup paperSize="9" scale="76" orientation="landscape" r:id="rId1"/>
  <headerFooter>
    <oddFooter>&amp;CAAP FEDER ENR chaufferies biomasse Ile-de-France - édition 2017-2018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A1:D27"/>
  <sheetViews>
    <sheetView workbookViewId="0">
      <selection activeCell="D23" sqref="D23"/>
    </sheetView>
  </sheetViews>
  <sheetFormatPr baseColWidth="10" defaultRowHeight="15" x14ac:dyDescent="0.25"/>
  <cols>
    <col min="1" max="1" width="56.28515625" customWidth="1"/>
    <col min="2" max="4" width="36.85546875" customWidth="1"/>
  </cols>
  <sheetData>
    <row r="1" spans="1:4" s="70" customFormat="1" ht="15.75" thickBot="1" x14ac:dyDescent="0.3">
      <c r="A1" s="80" t="s">
        <v>102</v>
      </c>
      <c r="B1" s="81" t="s">
        <v>6</v>
      </c>
      <c r="C1" s="81" t="s">
        <v>99</v>
      </c>
      <c r="D1" s="82" t="s">
        <v>100</v>
      </c>
    </row>
    <row r="2" spans="1:4" s="70" customFormat="1" x14ac:dyDescent="0.25">
      <c r="A2" s="77" t="s">
        <v>1</v>
      </c>
      <c r="B2" s="78"/>
      <c r="C2" s="78"/>
      <c r="D2" s="79"/>
    </row>
    <row r="3" spans="1:4" x14ac:dyDescent="0.25">
      <c r="A3" s="73" t="s">
        <v>2</v>
      </c>
      <c r="B3" s="34">
        <f>SUMIF(Fournisseurs!$B$12:$B$52,'données - seuil PECF'!D2,Fournisseurs!$D$12:$D$52)</f>
        <v>0</v>
      </c>
      <c r="C3" s="34">
        <f>SUMIF('Aire d''approvisionnement'!$A$13:$A$53,'données - seuil PECF'!D2,'Aire d''approvisionnement'!$C$13:$C$53)</f>
        <v>0</v>
      </c>
      <c r="D3" s="24" t="str">
        <f t="shared" ref="D3:D14" si="0">IF(B3=C3,"ok","faux")</f>
        <v>ok</v>
      </c>
    </row>
    <row r="4" spans="1:4" x14ac:dyDescent="0.25">
      <c r="A4" s="73" t="s">
        <v>21</v>
      </c>
      <c r="B4" s="34">
        <f>SUMIF(Fournisseurs!$B$12:$B$52,'données - seuil PECF'!D3,Fournisseurs!$D$12:$D$52)</f>
        <v>0</v>
      </c>
      <c r="C4" s="34">
        <f>SUMIF('Aire d''approvisionnement'!$A$13:$A$53,'données - seuil PECF'!D3,'Aire d''approvisionnement'!$C$13:$C$53)</f>
        <v>0</v>
      </c>
      <c r="D4" s="24" t="str">
        <f t="shared" si="0"/>
        <v>ok</v>
      </c>
    </row>
    <row r="5" spans="1:4" x14ac:dyDescent="0.25">
      <c r="A5" s="73" t="s">
        <v>4</v>
      </c>
      <c r="B5" s="34">
        <f>SUMIF(Fournisseurs!$B$12:$B$52,'données - seuil PECF'!D4,Fournisseurs!$D$12:$D$52)</f>
        <v>0</v>
      </c>
      <c r="C5" s="34">
        <f>SUMIF('Aire d''approvisionnement'!$A$13:$A$53,'données - seuil PECF'!D4,'Aire d''approvisionnement'!$C$13:$C$53)</f>
        <v>0</v>
      </c>
      <c r="D5" s="24" t="str">
        <f t="shared" si="0"/>
        <v>ok</v>
      </c>
    </row>
    <row r="6" spans="1:4" x14ac:dyDescent="0.25">
      <c r="A6" s="73" t="s">
        <v>5</v>
      </c>
      <c r="B6" s="34">
        <f>SUMIF(Fournisseurs!$B$12:$B$52,'données - seuil PECF'!D5,Fournisseurs!$D$12:$D$52)</f>
        <v>0</v>
      </c>
      <c r="C6" s="34">
        <f>SUMIF('Aire d''approvisionnement'!$A$13:$A$53,'données - seuil PECF'!D5,'Aire d''approvisionnement'!$C$13:$C$53)</f>
        <v>0</v>
      </c>
      <c r="D6" s="24" t="str">
        <f t="shared" si="0"/>
        <v>ok</v>
      </c>
    </row>
    <row r="7" spans="1:4" x14ac:dyDescent="0.25">
      <c r="A7" s="73" t="s">
        <v>22</v>
      </c>
      <c r="B7" s="34">
        <f>SUMIF(Fournisseurs!$B$12:$B$52,'données - seuil PECF'!D6,Fournisseurs!$D$12:$D$52)</f>
        <v>0</v>
      </c>
      <c r="C7" s="34">
        <f>SUMIF('Aire d''approvisionnement'!$A$13:$A$53,'données - seuil PECF'!D6,'Aire d''approvisionnement'!$C$13:$C$53)</f>
        <v>0</v>
      </c>
      <c r="D7" s="24" t="str">
        <f t="shared" si="0"/>
        <v>ok</v>
      </c>
    </row>
    <row r="8" spans="1:4" x14ac:dyDescent="0.25">
      <c r="A8" s="73" t="s">
        <v>23</v>
      </c>
      <c r="B8" s="34">
        <f>SUMIF(Fournisseurs!$B$12:$B$52,'données - seuil PECF'!D7,Fournisseurs!$D$12:$D$52)</f>
        <v>0</v>
      </c>
      <c r="C8" s="34">
        <f>SUMIF('Aire d''approvisionnement'!$A$13:$A$53,'données - seuil PECF'!D7,'Aire d''approvisionnement'!$C$13:$C$53)</f>
        <v>0</v>
      </c>
      <c r="D8" s="24" t="str">
        <f t="shared" si="0"/>
        <v>ok</v>
      </c>
    </row>
    <row r="9" spans="1:4" x14ac:dyDescent="0.25">
      <c r="A9" s="73" t="s">
        <v>47</v>
      </c>
      <c r="B9" s="34">
        <f>SUMIF(Fournisseurs!$B$12:$B$52,'données - seuil PECF'!D8,Fournisseurs!$D$12:$D$52)</f>
        <v>0</v>
      </c>
      <c r="C9" s="34">
        <f>SUMIF('Aire d''approvisionnement'!$A$13:$A$53,'données - seuil PECF'!D8,'Aire d''approvisionnement'!$C$13:$C$53)</f>
        <v>0</v>
      </c>
      <c r="D9" s="24" t="str">
        <f t="shared" si="0"/>
        <v>ok</v>
      </c>
    </row>
    <row r="10" spans="1:4" x14ac:dyDescent="0.25">
      <c r="A10" s="73" t="s">
        <v>24</v>
      </c>
      <c r="B10" s="34">
        <f>SUMIF(Fournisseurs!$B$12:$B$52,'données - seuil PECF'!D9,Fournisseurs!$D$12:$D$52)</f>
        <v>0</v>
      </c>
      <c r="C10" s="34">
        <f>SUMIF('Aire d''approvisionnement'!$A$13:$A$53,'données - seuil PECF'!D9,'Aire d''approvisionnement'!$C$13:$C$53)</f>
        <v>0</v>
      </c>
      <c r="D10" s="24" t="str">
        <f t="shared" si="0"/>
        <v>ok</v>
      </c>
    </row>
    <row r="11" spans="1:4" x14ac:dyDescent="0.25">
      <c r="A11" s="73" t="s">
        <v>25</v>
      </c>
      <c r="B11" s="34">
        <f>SUMIF(Fournisseurs!$B$12:$B$52,'données - seuil PECF'!D10,Fournisseurs!$D$12:$D$52)</f>
        <v>0</v>
      </c>
      <c r="C11" s="34">
        <f>SUMIF('Aire d''approvisionnement'!$A$13:$A$53,'données - seuil PECF'!D10,'Aire d''approvisionnement'!$C$13:$C$53)</f>
        <v>0</v>
      </c>
      <c r="D11" s="24" t="str">
        <f t="shared" si="0"/>
        <v>ok</v>
      </c>
    </row>
    <row r="12" spans="1:4" x14ac:dyDescent="0.25">
      <c r="A12" s="73" t="s">
        <v>26</v>
      </c>
      <c r="B12" s="34">
        <f>SUMIF(Fournisseurs!$B$12:$B$52,'données - seuil PECF'!D11,Fournisseurs!$D$12:$D$52)</f>
        <v>0</v>
      </c>
      <c r="C12" s="34">
        <f>SUMIF('Aire d''approvisionnement'!$A$13:$A$53,'données - seuil PECF'!D11,'Aire d''approvisionnement'!$C$13:$C$53)</f>
        <v>0</v>
      </c>
      <c r="D12" s="24" t="str">
        <f t="shared" si="0"/>
        <v>ok</v>
      </c>
    </row>
    <row r="13" spans="1:4" x14ac:dyDescent="0.25">
      <c r="A13" s="73" t="s">
        <v>27</v>
      </c>
      <c r="B13" s="34">
        <f>SUMIF(Fournisseurs!$B$12:$B$52,'données - seuil PECF'!D13,Fournisseurs!$D$12:$D$52)</f>
        <v>0</v>
      </c>
      <c r="C13" s="34">
        <f>SUMIF('Aire d''approvisionnement'!$A$13:$A$53,'données - seuil PECF'!D13,'Aire d''approvisionnement'!$C$13:$C$53)</f>
        <v>0</v>
      </c>
      <c r="D13" s="24" t="str">
        <f t="shared" si="0"/>
        <v>ok</v>
      </c>
    </row>
    <row r="14" spans="1:4" x14ac:dyDescent="0.25">
      <c r="A14" s="74" t="s">
        <v>101</v>
      </c>
      <c r="B14" s="71">
        <f>Fournisseurs!D26</f>
        <v>0</v>
      </c>
      <c r="C14" s="71">
        <f>'Aire d''approvisionnement'!D28</f>
        <v>0</v>
      </c>
      <c r="D14" s="24" t="str">
        <f t="shared" si="0"/>
        <v>ok</v>
      </c>
    </row>
    <row r="15" spans="1:4" x14ac:dyDescent="0.25">
      <c r="A15" s="75" t="s">
        <v>8</v>
      </c>
      <c r="B15" s="72"/>
      <c r="C15" s="72"/>
      <c r="D15" s="76"/>
    </row>
    <row r="16" spans="1:4" x14ac:dyDescent="0.25">
      <c r="A16" s="73" t="s">
        <v>2</v>
      </c>
      <c r="B16" s="34">
        <f>SUMIF(Fournisseurs!$B$12:$B$52,'données - seuil PECF'!D2,Fournisseurs!$I$12:$I$52)</f>
        <v>0</v>
      </c>
      <c r="C16" s="34">
        <f>SUMIF('Aire d''approvisionnement'!$A$13:$A$53,'données - seuil PECF'!D2,'Aire d''approvisionnement'!$H$13:$H$53)</f>
        <v>0</v>
      </c>
      <c r="D16" s="24" t="str">
        <f t="shared" ref="D16:D27" si="1">IF(B16=C16,"ok","faux")</f>
        <v>ok</v>
      </c>
    </row>
    <row r="17" spans="1:4" x14ac:dyDescent="0.25">
      <c r="A17" s="73" t="s">
        <v>21</v>
      </c>
      <c r="B17" s="34">
        <f>SUMIF(Fournisseurs!$B$12:$B$52,'données - seuil PECF'!D3,Fournisseurs!$I$12:$I$52)</f>
        <v>0</v>
      </c>
      <c r="C17" s="34">
        <f>SUMIF('Aire d''approvisionnement'!$A$13:$A$53,'données - seuil PECF'!D3,'Aire d''approvisionnement'!$H$13:$H$53)</f>
        <v>0</v>
      </c>
      <c r="D17" s="24" t="str">
        <f t="shared" si="1"/>
        <v>ok</v>
      </c>
    </row>
    <row r="18" spans="1:4" x14ac:dyDescent="0.25">
      <c r="A18" s="73" t="s">
        <v>4</v>
      </c>
      <c r="B18" s="34">
        <f>SUMIF(Fournisseurs!$B$12:$B$52,'données - seuil PECF'!D4,Fournisseurs!$I$12:$I$52)</f>
        <v>0</v>
      </c>
      <c r="C18" s="34">
        <f>SUMIF('Aire d''approvisionnement'!$A$13:$A$53,'données - seuil PECF'!D4,'Aire d''approvisionnement'!$H$13:$H$53)</f>
        <v>0</v>
      </c>
      <c r="D18" s="24" t="str">
        <f t="shared" si="1"/>
        <v>ok</v>
      </c>
    </row>
    <row r="19" spans="1:4" x14ac:dyDescent="0.25">
      <c r="A19" s="73" t="s">
        <v>5</v>
      </c>
      <c r="B19" s="34">
        <f>SUMIF(Fournisseurs!$B$12:$B$52,'données - seuil PECF'!D5,Fournisseurs!$I$12:$I$52)</f>
        <v>0</v>
      </c>
      <c r="C19" s="34">
        <f>SUMIF('Aire d''approvisionnement'!$A$13:$A$53,'données - seuil PECF'!D5,'Aire d''approvisionnement'!$H$13:$H$53)</f>
        <v>0</v>
      </c>
      <c r="D19" s="24" t="str">
        <f t="shared" si="1"/>
        <v>ok</v>
      </c>
    </row>
    <row r="20" spans="1:4" x14ac:dyDescent="0.25">
      <c r="A20" s="73" t="s">
        <v>22</v>
      </c>
      <c r="B20" s="34">
        <f>SUMIF(Fournisseurs!$B$12:$B$52,'données - seuil PECF'!D6,Fournisseurs!$I$12:$I$52)</f>
        <v>0</v>
      </c>
      <c r="C20" s="34">
        <f>SUMIF('Aire d''approvisionnement'!$A$13:$A$53,'données - seuil PECF'!D6,'Aire d''approvisionnement'!$H$13:$H$53)</f>
        <v>0</v>
      </c>
      <c r="D20" s="24" t="str">
        <f t="shared" si="1"/>
        <v>ok</v>
      </c>
    </row>
    <row r="21" spans="1:4" x14ac:dyDescent="0.25">
      <c r="A21" s="73" t="s">
        <v>23</v>
      </c>
      <c r="B21" s="34">
        <f>SUMIF(Fournisseurs!$B$12:$B$52,'données - seuil PECF'!D7,Fournisseurs!$I$12:$I$52)</f>
        <v>0</v>
      </c>
      <c r="C21" s="34">
        <f>SUMIF('Aire d''approvisionnement'!$A$13:$A$53,'données - seuil PECF'!D7,'Aire d''approvisionnement'!$H$13:$H$53)</f>
        <v>0</v>
      </c>
      <c r="D21" s="24" t="str">
        <f t="shared" si="1"/>
        <v>ok</v>
      </c>
    </row>
    <row r="22" spans="1:4" x14ac:dyDescent="0.25">
      <c r="A22" s="73" t="s">
        <v>47</v>
      </c>
      <c r="B22" s="34">
        <f>SUMIF(Fournisseurs!$B$12:$B$52,'données - seuil PECF'!D8,Fournisseurs!$I$12:$I$52)</f>
        <v>0</v>
      </c>
      <c r="C22" s="34">
        <f>SUMIF('Aire d''approvisionnement'!$A$13:$A$53,'données - seuil PECF'!D8,'Aire d''approvisionnement'!$H$13:$H$53)</f>
        <v>0</v>
      </c>
      <c r="D22" s="24" t="str">
        <f t="shared" si="1"/>
        <v>ok</v>
      </c>
    </row>
    <row r="23" spans="1:4" x14ac:dyDescent="0.25">
      <c r="A23" s="73" t="s">
        <v>24</v>
      </c>
      <c r="B23" s="34">
        <f>SUMIF(Fournisseurs!$B$12:$B$52,'données - seuil PECF'!D9,Fournisseurs!$I$12:$I$52)</f>
        <v>0</v>
      </c>
      <c r="C23" s="34">
        <f>SUMIF('Aire d''approvisionnement'!$A$13:$A$53,'données - seuil PECF'!D9,'Aire d''approvisionnement'!$H$13:$H$53)</f>
        <v>0</v>
      </c>
      <c r="D23" s="24" t="str">
        <f t="shared" si="1"/>
        <v>ok</v>
      </c>
    </row>
    <row r="24" spans="1:4" x14ac:dyDescent="0.25">
      <c r="A24" s="73" t="s">
        <v>25</v>
      </c>
      <c r="B24" s="34">
        <f>SUMIF(Fournisseurs!$B$12:$B$52,'données - seuil PECF'!D10,Fournisseurs!$I$12:$I$52)</f>
        <v>0</v>
      </c>
      <c r="C24" s="34">
        <f>SUMIF('Aire d''approvisionnement'!$A$13:$A$53,'données - seuil PECF'!D10,'Aire d''approvisionnement'!$H$13:$H$53)</f>
        <v>0</v>
      </c>
      <c r="D24" s="24" t="str">
        <f t="shared" si="1"/>
        <v>ok</v>
      </c>
    </row>
    <row r="25" spans="1:4" x14ac:dyDescent="0.25">
      <c r="A25" s="73" t="s">
        <v>26</v>
      </c>
      <c r="B25" s="34">
        <f>SUMIF(Fournisseurs!$B$12:$B$52,'données - seuil PECF'!D11,Fournisseurs!$I$12:$I$52)</f>
        <v>0</v>
      </c>
      <c r="C25" s="34">
        <f>SUMIF('Aire d''approvisionnement'!$A$13:$A$53,'données - seuil PECF'!D11,'Aire d''approvisionnement'!$H$13:$H$53)</f>
        <v>0</v>
      </c>
      <c r="D25" s="24" t="str">
        <f t="shared" si="1"/>
        <v>ok</v>
      </c>
    </row>
    <row r="26" spans="1:4" x14ac:dyDescent="0.25">
      <c r="A26" s="73" t="s">
        <v>27</v>
      </c>
      <c r="B26" s="34">
        <f>SUMIF(Fournisseurs!$B$12:$B$52,'données - seuil PECF'!D13,Fournisseurs!$I$12:$I$52)</f>
        <v>0</v>
      </c>
      <c r="C26" s="34">
        <f>SUMIF('Aire d''approvisionnement'!$A$13:$A$53,'données - seuil PECF'!D13,'Aire d''approvisionnement'!$H$13:$H$53)</f>
        <v>0</v>
      </c>
      <c r="D26" s="24" t="str">
        <f t="shared" si="1"/>
        <v>ok</v>
      </c>
    </row>
    <row r="27" spans="1:4" x14ac:dyDescent="0.25">
      <c r="A27" s="74" t="s">
        <v>101</v>
      </c>
      <c r="B27" s="71">
        <f>Fournisseurs!G26</f>
        <v>0</v>
      </c>
      <c r="C27" s="71">
        <f>'Aire d''approvisionnement'!G28</f>
        <v>0</v>
      </c>
      <c r="D27" s="24" t="str">
        <f t="shared" si="1"/>
        <v>ok</v>
      </c>
    </row>
  </sheetData>
  <conditionalFormatting sqref="D3:D27">
    <cfRule type="containsText" dxfId="12" priority="1" operator="containsText" text="faux">
      <formula>NOT(ISERROR(SEARCH("faux",D3)))</formula>
    </cfRule>
    <cfRule type="containsText" dxfId="11" priority="2" operator="containsText" text="ok">
      <formula>NOT(ISERROR(SEARCH("ok",D3)))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OK" id="{B35D35A6-0880-46FD-BD83-E018EE846E18}">
            <xm:f>NOT(ISERROR(SEARCH("OK",'données - seuil PECF'!D2)))</xm:f>
            <x14:dxf>
              <font>
                <color rgb="FF006100"/>
              </font>
              <fill>
                <patternFill>
                  <bgColor rgb="FFC6EFCE"/>
                </patternFill>
              </fill>
            </x14:dxf>
          </x14:cfRule>
          <x14:cfRule type="containsText" priority="4" operator="containsText" text="Faux" id="{516E30EE-C9F8-4E32-AC5C-8FF1A8AAECA8}">
            <xm:f>NOT(ISERROR(SEARCH("Faux",'données - seuil PECF'!D2)))</xm:f>
            <x14:dxf>
              <font>
                <color rgb="FF9C0006"/>
              </font>
              <fill>
                <patternFill>
                  <bgColor rgb="FFFFC7CE"/>
                </patternFill>
              </fill>
            </x14:dxf>
          </x14:cfRule>
          <xm:sqref>D3:D12 D16:D27</xm:sqref>
        </x14:conditionalFormatting>
        <x14:conditionalFormatting xmlns:xm="http://schemas.microsoft.com/office/excel/2006/main">
          <x14:cfRule type="containsText" priority="11" operator="containsText" text="OK" id="{B35D35A6-0880-46FD-BD83-E018EE846E18}">
            <xm:f>NOT(ISERROR(SEARCH("OK",'données - seuil PECF'!D13)))</xm:f>
            <x14:dxf>
              <font>
                <color rgb="FF006100"/>
              </font>
              <fill>
                <patternFill>
                  <bgColor rgb="FFC6EFCE"/>
                </patternFill>
              </fill>
            </x14:dxf>
          </x14:cfRule>
          <x14:cfRule type="containsText" priority="12" operator="containsText" text="Faux" id="{516E30EE-C9F8-4E32-AC5C-8FF1A8AAECA8}">
            <xm:f>NOT(ISERROR(SEARCH("Faux",'données - seuil PECF'!D13)))</xm:f>
            <x14:dxf>
              <font>
                <color rgb="FF9C0006"/>
              </font>
              <fill>
                <patternFill>
                  <bgColor rgb="FFFFC7CE"/>
                </patternFill>
              </fill>
            </x14:dxf>
          </x14:cfRule>
          <xm:sqref>D13:D15</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Y122"/>
  <sheetViews>
    <sheetView tabSelected="1" workbookViewId="0">
      <selection activeCell="D1" sqref="D1"/>
    </sheetView>
  </sheetViews>
  <sheetFormatPr baseColWidth="10" defaultRowHeight="15" x14ac:dyDescent="0.25"/>
  <cols>
    <col min="1" max="1" width="14" customWidth="1"/>
    <col min="2" max="2" width="40" customWidth="1"/>
    <col min="3" max="4" width="14.85546875" bestFit="1" customWidth="1"/>
    <col min="5" max="5" width="14.5703125" customWidth="1"/>
    <col min="6" max="23" width="11.7109375" customWidth="1"/>
    <col min="24" max="24" width="15.42578125" bestFit="1" customWidth="1"/>
    <col min="257" max="257" width="14" customWidth="1"/>
    <col min="258" max="258" width="40" customWidth="1"/>
    <col min="259" max="260" width="14.85546875" bestFit="1" customWidth="1"/>
    <col min="261" max="261" width="14.5703125" customWidth="1"/>
    <col min="262" max="279" width="11.7109375" customWidth="1"/>
    <col min="280" max="280" width="15.42578125" bestFit="1" customWidth="1"/>
    <col min="513" max="513" width="14" customWidth="1"/>
    <col min="514" max="514" width="40" customWidth="1"/>
    <col min="515" max="516" width="14.85546875" bestFit="1" customWidth="1"/>
    <col min="517" max="517" width="14.5703125" customWidth="1"/>
    <col min="518" max="535" width="11.7109375" customWidth="1"/>
    <col min="536" max="536" width="15.42578125" bestFit="1" customWidth="1"/>
    <col min="769" max="769" width="14" customWidth="1"/>
    <col min="770" max="770" width="40" customWidth="1"/>
    <col min="771" max="772" width="14.85546875" bestFit="1" customWidth="1"/>
    <col min="773" max="773" width="14.5703125" customWidth="1"/>
    <col min="774" max="791" width="11.7109375" customWidth="1"/>
    <col min="792" max="792" width="15.42578125" bestFit="1" customWidth="1"/>
    <col min="1025" max="1025" width="14" customWidth="1"/>
    <col min="1026" max="1026" width="40" customWidth="1"/>
    <col min="1027" max="1028" width="14.85546875" bestFit="1" customWidth="1"/>
    <col min="1029" max="1029" width="14.5703125" customWidth="1"/>
    <col min="1030" max="1047" width="11.7109375" customWidth="1"/>
    <col min="1048" max="1048" width="15.42578125" bestFit="1" customWidth="1"/>
    <col min="1281" max="1281" width="14" customWidth="1"/>
    <col min="1282" max="1282" width="40" customWidth="1"/>
    <col min="1283" max="1284" width="14.85546875" bestFit="1" customWidth="1"/>
    <col min="1285" max="1285" width="14.5703125" customWidth="1"/>
    <col min="1286" max="1303" width="11.7109375" customWidth="1"/>
    <col min="1304" max="1304" width="15.42578125" bestFit="1" customWidth="1"/>
    <col min="1537" max="1537" width="14" customWidth="1"/>
    <col min="1538" max="1538" width="40" customWidth="1"/>
    <col min="1539" max="1540" width="14.85546875" bestFit="1" customWidth="1"/>
    <col min="1541" max="1541" width="14.5703125" customWidth="1"/>
    <col min="1542" max="1559" width="11.7109375" customWidth="1"/>
    <col min="1560" max="1560" width="15.42578125" bestFit="1" customWidth="1"/>
    <col min="1793" max="1793" width="14" customWidth="1"/>
    <col min="1794" max="1794" width="40" customWidth="1"/>
    <col min="1795" max="1796" width="14.85546875" bestFit="1" customWidth="1"/>
    <col min="1797" max="1797" width="14.5703125" customWidth="1"/>
    <col min="1798" max="1815" width="11.7109375" customWidth="1"/>
    <col min="1816" max="1816" width="15.42578125" bestFit="1" customWidth="1"/>
    <col min="2049" max="2049" width="14" customWidth="1"/>
    <col min="2050" max="2050" width="40" customWidth="1"/>
    <col min="2051" max="2052" width="14.85546875" bestFit="1" customWidth="1"/>
    <col min="2053" max="2053" width="14.5703125" customWidth="1"/>
    <col min="2054" max="2071" width="11.7109375" customWidth="1"/>
    <col min="2072" max="2072" width="15.42578125" bestFit="1" customWidth="1"/>
    <col min="2305" max="2305" width="14" customWidth="1"/>
    <col min="2306" max="2306" width="40" customWidth="1"/>
    <col min="2307" max="2308" width="14.85546875" bestFit="1" customWidth="1"/>
    <col min="2309" max="2309" width="14.5703125" customWidth="1"/>
    <col min="2310" max="2327" width="11.7109375" customWidth="1"/>
    <col min="2328" max="2328" width="15.42578125" bestFit="1" customWidth="1"/>
    <col min="2561" max="2561" width="14" customWidth="1"/>
    <col min="2562" max="2562" width="40" customWidth="1"/>
    <col min="2563" max="2564" width="14.85546875" bestFit="1" customWidth="1"/>
    <col min="2565" max="2565" width="14.5703125" customWidth="1"/>
    <col min="2566" max="2583" width="11.7109375" customWidth="1"/>
    <col min="2584" max="2584" width="15.42578125" bestFit="1" customWidth="1"/>
    <col min="2817" max="2817" width="14" customWidth="1"/>
    <col min="2818" max="2818" width="40" customWidth="1"/>
    <col min="2819" max="2820" width="14.85546875" bestFit="1" customWidth="1"/>
    <col min="2821" max="2821" width="14.5703125" customWidth="1"/>
    <col min="2822" max="2839" width="11.7109375" customWidth="1"/>
    <col min="2840" max="2840" width="15.42578125" bestFit="1" customWidth="1"/>
    <col min="3073" max="3073" width="14" customWidth="1"/>
    <col min="3074" max="3074" width="40" customWidth="1"/>
    <col min="3075" max="3076" width="14.85546875" bestFit="1" customWidth="1"/>
    <col min="3077" max="3077" width="14.5703125" customWidth="1"/>
    <col min="3078" max="3095" width="11.7109375" customWidth="1"/>
    <col min="3096" max="3096" width="15.42578125" bestFit="1" customWidth="1"/>
    <col min="3329" max="3329" width="14" customWidth="1"/>
    <col min="3330" max="3330" width="40" customWidth="1"/>
    <col min="3331" max="3332" width="14.85546875" bestFit="1" customWidth="1"/>
    <col min="3333" max="3333" width="14.5703125" customWidth="1"/>
    <col min="3334" max="3351" width="11.7109375" customWidth="1"/>
    <col min="3352" max="3352" width="15.42578125" bestFit="1" customWidth="1"/>
    <col min="3585" max="3585" width="14" customWidth="1"/>
    <col min="3586" max="3586" width="40" customWidth="1"/>
    <col min="3587" max="3588" width="14.85546875" bestFit="1" customWidth="1"/>
    <col min="3589" max="3589" width="14.5703125" customWidth="1"/>
    <col min="3590" max="3607" width="11.7109375" customWidth="1"/>
    <col min="3608" max="3608" width="15.42578125" bestFit="1" customWidth="1"/>
    <col min="3841" max="3841" width="14" customWidth="1"/>
    <col min="3842" max="3842" width="40" customWidth="1"/>
    <col min="3843" max="3844" width="14.85546875" bestFit="1" customWidth="1"/>
    <col min="3845" max="3845" width="14.5703125" customWidth="1"/>
    <col min="3846" max="3863" width="11.7109375" customWidth="1"/>
    <col min="3864" max="3864" width="15.42578125" bestFit="1" customWidth="1"/>
    <col min="4097" max="4097" width="14" customWidth="1"/>
    <col min="4098" max="4098" width="40" customWidth="1"/>
    <col min="4099" max="4100" width="14.85546875" bestFit="1" customWidth="1"/>
    <col min="4101" max="4101" width="14.5703125" customWidth="1"/>
    <col min="4102" max="4119" width="11.7109375" customWidth="1"/>
    <col min="4120" max="4120" width="15.42578125" bestFit="1" customWidth="1"/>
    <col min="4353" max="4353" width="14" customWidth="1"/>
    <col min="4354" max="4354" width="40" customWidth="1"/>
    <col min="4355" max="4356" width="14.85546875" bestFit="1" customWidth="1"/>
    <col min="4357" max="4357" width="14.5703125" customWidth="1"/>
    <col min="4358" max="4375" width="11.7109375" customWidth="1"/>
    <col min="4376" max="4376" width="15.42578125" bestFit="1" customWidth="1"/>
    <col min="4609" max="4609" width="14" customWidth="1"/>
    <col min="4610" max="4610" width="40" customWidth="1"/>
    <col min="4611" max="4612" width="14.85546875" bestFit="1" customWidth="1"/>
    <col min="4613" max="4613" width="14.5703125" customWidth="1"/>
    <col min="4614" max="4631" width="11.7109375" customWidth="1"/>
    <col min="4632" max="4632" width="15.42578125" bestFit="1" customWidth="1"/>
    <col min="4865" max="4865" width="14" customWidth="1"/>
    <col min="4866" max="4866" width="40" customWidth="1"/>
    <col min="4867" max="4868" width="14.85546875" bestFit="1" customWidth="1"/>
    <col min="4869" max="4869" width="14.5703125" customWidth="1"/>
    <col min="4870" max="4887" width="11.7109375" customWidth="1"/>
    <col min="4888" max="4888" width="15.42578125" bestFit="1" customWidth="1"/>
    <col min="5121" max="5121" width="14" customWidth="1"/>
    <col min="5122" max="5122" width="40" customWidth="1"/>
    <col min="5123" max="5124" width="14.85546875" bestFit="1" customWidth="1"/>
    <col min="5125" max="5125" width="14.5703125" customWidth="1"/>
    <col min="5126" max="5143" width="11.7109375" customWidth="1"/>
    <col min="5144" max="5144" width="15.42578125" bestFit="1" customWidth="1"/>
    <col min="5377" max="5377" width="14" customWidth="1"/>
    <col min="5378" max="5378" width="40" customWidth="1"/>
    <col min="5379" max="5380" width="14.85546875" bestFit="1" customWidth="1"/>
    <col min="5381" max="5381" width="14.5703125" customWidth="1"/>
    <col min="5382" max="5399" width="11.7109375" customWidth="1"/>
    <col min="5400" max="5400" width="15.42578125" bestFit="1" customWidth="1"/>
    <col min="5633" max="5633" width="14" customWidth="1"/>
    <col min="5634" max="5634" width="40" customWidth="1"/>
    <col min="5635" max="5636" width="14.85546875" bestFit="1" customWidth="1"/>
    <col min="5637" max="5637" width="14.5703125" customWidth="1"/>
    <col min="5638" max="5655" width="11.7109375" customWidth="1"/>
    <col min="5656" max="5656" width="15.42578125" bestFit="1" customWidth="1"/>
    <col min="5889" max="5889" width="14" customWidth="1"/>
    <col min="5890" max="5890" width="40" customWidth="1"/>
    <col min="5891" max="5892" width="14.85546875" bestFit="1" customWidth="1"/>
    <col min="5893" max="5893" width="14.5703125" customWidth="1"/>
    <col min="5894" max="5911" width="11.7109375" customWidth="1"/>
    <col min="5912" max="5912" width="15.42578125" bestFit="1" customWidth="1"/>
    <col min="6145" max="6145" width="14" customWidth="1"/>
    <col min="6146" max="6146" width="40" customWidth="1"/>
    <col min="6147" max="6148" width="14.85546875" bestFit="1" customWidth="1"/>
    <col min="6149" max="6149" width="14.5703125" customWidth="1"/>
    <col min="6150" max="6167" width="11.7109375" customWidth="1"/>
    <col min="6168" max="6168" width="15.42578125" bestFit="1" customWidth="1"/>
    <col min="6401" max="6401" width="14" customWidth="1"/>
    <col min="6402" max="6402" width="40" customWidth="1"/>
    <col min="6403" max="6404" width="14.85546875" bestFit="1" customWidth="1"/>
    <col min="6405" max="6405" width="14.5703125" customWidth="1"/>
    <col min="6406" max="6423" width="11.7109375" customWidth="1"/>
    <col min="6424" max="6424" width="15.42578125" bestFit="1" customWidth="1"/>
    <col min="6657" max="6657" width="14" customWidth="1"/>
    <col min="6658" max="6658" width="40" customWidth="1"/>
    <col min="6659" max="6660" width="14.85546875" bestFit="1" customWidth="1"/>
    <col min="6661" max="6661" width="14.5703125" customWidth="1"/>
    <col min="6662" max="6679" width="11.7109375" customWidth="1"/>
    <col min="6680" max="6680" width="15.42578125" bestFit="1" customWidth="1"/>
    <col min="6913" max="6913" width="14" customWidth="1"/>
    <col min="6914" max="6914" width="40" customWidth="1"/>
    <col min="6915" max="6916" width="14.85546875" bestFit="1" customWidth="1"/>
    <col min="6917" max="6917" width="14.5703125" customWidth="1"/>
    <col min="6918" max="6935" width="11.7109375" customWidth="1"/>
    <col min="6936" max="6936" width="15.42578125" bestFit="1" customWidth="1"/>
    <col min="7169" max="7169" width="14" customWidth="1"/>
    <col min="7170" max="7170" width="40" customWidth="1"/>
    <col min="7171" max="7172" width="14.85546875" bestFit="1" customWidth="1"/>
    <col min="7173" max="7173" width="14.5703125" customWidth="1"/>
    <col min="7174" max="7191" width="11.7109375" customWidth="1"/>
    <col min="7192" max="7192" width="15.42578125" bestFit="1" customWidth="1"/>
    <col min="7425" max="7425" width="14" customWidth="1"/>
    <col min="7426" max="7426" width="40" customWidth="1"/>
    <col min="7427" max="7428" width="14.85546875" bestFit="1" customWidth="1"/>
    <col min="7429" max="7429" width="14.5703125" customWidth="1"/>
    <col min="7430" max="7447" width="11.7109375" customWidth="1"/>
    <col min="7448" max="7448" width="15.42578125" bestFit="1" customWidth="1"/>
    <col min="7681" max="7681" width="14" customWidth="1"/>
    <col min="7682" max="7682" width="40" customWidth="1"/>
    <col min="7683" max="7684" width="14.85546875" bestFit="1" customWidth="1"/>
    <col min="7685" max="7685" width="14.5703125" customWidth="1"/>
    <col min="7686" max="7703" width="11.7109375" customWidth="1"/>
    <col min="7704" max="7704" width="15.42578125" bestFit="1" customWidth="1"/>
    <col min="7937" max="7937" width="14" customWidth="1"/>
    <col min="7938" max="7938" width="40" customWidth="1"/>
    <col min="7939" max="7940" width="14.85546875" bestFit="1" customWidth="1"/>
    <col min="7941" max="7941" width="14.5703125" customWidth="1"/>
    <col min="7942" max="7959" width="11.7109375" customWidth="1"/>
    <col min="7960" max="7960" width="15.42578125" bestFit="1" customWidth="1"/>
    <col min="8193" max="8193" width="14" customWidth="1"/>
    <col min="8194" max="8194" width="40" customWidth="1"/>
    <col min="8195" max="8196" width="14.85546875" bestFit="1" customWidth="1"/>
    <col min="8197" max="8197" width="14.5703125" customWidth="1"/>
    <col min="8198" max="8215" width="11.7109375" customWidth="1"/>
    <col min="8216" max="8216" width="15.42578125" bestFit="1" customWidth="1"/>
    <col min="8449" max="8449" width="14" customWidth="1"/>
    <col min="8450" max="8450" width="40" customWidth="1"/>
    <col min="8451" max="8452" width="14.85546875" bestFit="1" customWidth="1"/>
    <col min="8453" max="8453" width="14.5703125" customWidth="1"/>
    <col min="8454" max="8471" width="11.7109375" customWidth="1"/>
    <col min="8472" max="8472" width="15.42578125" bestFit="1" customWidth="1"/>
    <col min="8705" max="8705" width="14" customWidth="1"/>
    <col min="8706" max="8706" width="40" customWidth="1"/>
    <col min="8707" max="8708" width="14.85546875" bestFit="1" customWidth="1"/>
    <col min="8709" max="8709" width="14.5703125" customWidth="1"/>
    <col min="8710" max="8727" width="11.7109375" customWidth="1"/>
    <col min="8728" max="8728" width="15.42578125" bestFit="1" customWidth="1"/>
    <col min="8961" max="8961" width="14" customWidth="1"/>
    <col min="8962" max="8962" width="40" customWidth="1"/>
    <col min="8963" max="8964" width="14.85546875" bestFit="1" customWidth="1"/>
    <col min="8965" max="8965" width="14.5703125" customWidth="1"/>
    <col min="8966" max="8983" width="11.7109375" customWidth="1"/>
    <col min="8984" max="8984" width="15.42578125" bestFit="1" customWidth="1"/>
    <col min="9217" max="9217" width="14" customWidth="1"/>
    <col min="9218" max="9218" width="40" customWidth="1"/>
    <col min="9219" max="9220" width="14.85546875" bestFit="1" customWidth="1"/>
    <col min="9221" max="9221" width="14.5703125" customWidth="1"/>
    <col min="9222" max="9239" width="11.7109375" customWidth="1"/>
    <col min="9240" max="9240" width="15.42578125" bestFit="1" customWidth="1"/>
    <col min="9473" max="9473" width="14" customWidth="1"/>
    <col min="9474" max="9474" width="40" customWidth="1"/>
    <col min="9475" max="9476" width="14.85546875" bestFit="1" customWidth="1"/>
    <col min="9477" max="9477" width="14.5703125" customWidth="1"/>
    <col min="9478" max="9495" width="11.7109375" customWidth="1"/>
    <col min="9496" max="9496" width="15.42578125" bestFit="1" customWidth="1"/>
    <col min="9729" max="9729" width="14" customWidth="1"/>
    <col min="9730" max="9730" width="40" customWidth="1"/>
    <col min="9731" max="9732" width="14.85546875" bestFit="1" customWidth="1"/>
    <col min="9733" max="9733" width="14.5703125" customWidth="1"/>
    <col min="9734" max="9751" width="11.7109375" customWidth="1"/>
    <col min="9752" max="9752" width="15.42578125" bestFit="1" customWidth="1"/>
    <col min="9985" max="9985" width="14" customWidth="1"/>
    <col min="9986" max="9986" width="40" customWidth="1"/>
    <col min="9987" max="9988" width="14.85546875" bestFit="1" customWidth="1"/>
    <col min="9989" max="9989" width="14.5703125" customWidth="1"/>
    <col min="9990" max="10007" width="11.7109375" customWidth="1"/>
    <col min="10008" max="10008" width="15.42578125" bestFit="1" customWidth="1"/>
    <col min="10241" max="10241" width="14" customWidth="1"/>
    <col min="10242" max="10242" width="40" customWidth="1"/>
    <col min="10243" max="10244" width="14.85546875" bestFit="1" customWidth="1"/>
    <col min="10245" max="10245" width="14.5703125" customWidth="1"/>
    <col min="10246" max="10263" width="11.7109375" customWidth="1"/>
    <col min="10264" max="10264" width="15.42578125" bestFit="1" customWidth="1"/>
    <col min="10497" max="10497" width="14" customWidth="1"/>
    <col min="10498" max="10498" width="40" customWidth="1"/>
    <col min="10499" max="10500" width="14.85546875" bestFit="1" customWidth="1"/>
    <col min="10501" max="10501" width="14.5703125" customWidth="1"/>
    <col min="10502" max="10519" width="11.7109375" customWidth="1"/>
    <col min="10520" max="10520" width="15.42578125" bestFit="1" customWidth="1"/>
    <col min="10753" max="10753" width="14" customWidth="1"/>
    <col min="10754" max="10754" width="40" customWidth="1"/>
    <col min="10755" max="10756" width="14.85546875" bestFit="1" customWidth="1"/>
    <col min="10757" max="10757" width="14.5703125" customWidth="1"/>
    <col min="10758" max="10775" width="11.7109375" customWidth="1"/>
    <col min="10776" max="10776" width="15.42578125" bestFit="1" customWidth="1"/>
    <col min="11009" max="11009" width="14" customWidth="1"/>
    <col min="11010" max="11010" width="40" customWidth="1"/>
    <col min="11011" max="11012" width="14.85546875" bestFit="1" customWidth="1"/>
    <col min="11013" max="11013" width="14.5703125" customWidth="1"/>
    <col min="11014" max="11031" width="11.7109375" customWidth="1"/>
    <col min="11032" max="11032" width="15.42578125" bestFit="1" customWidth="1"/>
    <col min="11265" max="11265" width="14" customWidth="1"/>
    <col min="11266" max="11266" width="40" customWidth="1"/>
    <col min="11267" max="11268" width="14.85546875" bestFit="1" customWidth="1"/>
    <col min="11269" max="11269" width="14.5703125" customWidth="1"/>
    <col min="11270" max="11287" width="11.7109375" customWidth="1"/>
    <col min="11288" max="11288" width="15.42578125" bestFit="1" customWidth="1"/>
    <col min="11521" max="11521" width="14" customWidth="1"/>
    <col min="11522" max="11522" width="40" customWidth="1"/>
    <col min="11523" max="11524" width="14.85546875" bestFit="1" customWidth="1"/>
    <col min="11525" max="11525" width="14.5703125" customWidth="1"/>
    <col min="11526" max="11543" width="11.7109375" customWidth="1"/>
    <col min="11544" max="11544" width="15.42578125" bestFit="1" customWidth="1"/>
    <col min="11777" max="11777" width="14" customWidth="1"/>
    <col min="11778" max="11778" width="40" customWidth="1"/>
    <col min="11779" max="11780" width="14.85546875" bestFit="1" customWidth="1"/>
    <col min="11781" max="11781" width="14.5703125" customWidth="1"/>
    <col min="11782" max="11799" width="11.7109375" customWidth="1"/>
    <col min="11800" max="11800" width="15.42578125" bestFit="1" customWidth="1"/>
    <col min="12033" max="12033" width="14" customWidth="1"/>
    <col min="12034" max="12034" width="40" customWidth="1"/>
    <col min="12035" max="12036" width="14.85546875" bestFit="1" customWidth="1"/>
    <col min="12037" max="12037" width="14.5703125" customWidth="1"/>
    <col min="12038" max="12055" width="11.7109375" customWidth="1"/>
    <col min="12056" max="12056" width="15.42578125" bestFit="1" customWidth="1"/>
    <col min="12289" max="12289" width="14" customWidth="1"/>
    <col min="12290" max="12290" width="40" customWidth="1"/>
    <col min="12291" max="12292" width="14.85546875" bestFit="1" customWidth="1"/>
    <col min="12293" max="12293" width="14.5703125" customWidth="1"/>
    <col min="12294" max="12311" width="11.7109375" customWidth="1"/>
    <col min="12312" max="12312" width="15.42578125" bestFit="1" customWidth="1"/>
    <col min="12545" max="12545" width="14" customWidth="1"/>
    <col min="12546" max="12546" width="40" customWidth="1"/>
    <col min="12547" max="12548" width="14.85546875" bestFit="1" customWidth="1"/>
    <col min="12549" max="12549" width="14.5703125" customWidth="1"/>
    <col min="12550" max="12567" width="11.7109375" customWidth="1"/>
    <col min="12568" max="12568" width="15.42578125" bestFit="1" customWidth="1"/>
    <col min="12801" max="12801" width="14" customWidth="1"/>
    <col min="12802" max="12802" width="40" customWidth="1"/>
    <col min="12803" max="12804" width="14.85546875" bestFit="1" customWidth="1"/>
    <col min="12805" max="12805" width="14.5703125" customWidth="1"/>
    <col min="12806" max="12823" width="11.7109375" customWidth="1"/>
    <col min="12824" max="12824" width="15.42578125" bestFit="1" customWidth="1"/>
    <col min="13057" max="13057" width="14" customWidth="1"/>
    <col min="13058" max="13058" width="40" customWidth="1"/>
    <col min="13059" max="13060" width="14.85546875" bestFit="1" customWidth="1"/>
    <col min="13061" max="13061" width="14.5703125" customWidth="1"/>
    <col min="13062" max="13079" width="11.7109375" customWidth="1"/>
    <col min="13080" max="13080" width="15.42578125" bestFit="1" customWidth="1"/>
    <col min="13313" max="13313" width="14" customWidth="1"/>
    <col min="13314" max="13314" width="40" customWidth="1"/>
    <col min="13315" max="13316" width="14.85546875" bestFit="1" customWidth="1"/>
    <col min="13317" max="13317" width="14.5703125" customWidth="1"/>
    <col min="13318" max="13335" width="11.7109375" customWidth="1"/>
    <col min="13336" max="13336" width="15.42578125" bestFit="1" customWidth="1"/>
    <col min="13569" max="13569" width="14" customWidth="1"/>
    <col min="13570" max="13570" width="40" customWidth="1"/>
    <col min="13571" max="13572" width="14.85546875" bestFit="1" customWidth="1"/>
    <col min="13573" max="13573" width="14.5703125" customWidth="1"/>
    <col min="13574" max="13591" width="11.7109375" customWidth="1"/>
    <col min="13592" max="13592" width="15.42578125" bestFit="1" customWidth="1"/>
    <col min="13825" max="13825" width="14" customWidth="1"/>
    <col min="13826" max="13826" width="40" customWidth="1"/>
    <col min="13827" max="13828" width="14.85546875" bestFit="1" customWidth="1"/>
    <col min="13829" max="13829" width="14.5703125" customWidth="1"/>
    <col min="13830" max="13847" width="11.7109375" customWidth="1"/>
    <col min="13848" max="13848" width="15.42578125" bestFit="1" customWidth="1"/>
    <col min="14081" max="14081" width="14" customWidth="1"/>
    <col min="14082" max="14082" width="40" customWidth="1"/>
    <col min="14083" max="14084" width="14.85546875" bestFit="1" customWidth="1"/>
    <col min="14085" max="14085" width="14.5703125" customWidth="1"/>
    <col min="14086" max="14103" width="11.7109375" customWidth="1"/>
    <col min="14104" max="14104" width="15.42578125" bestFit="1" customWidth="1"/>
    <col min="14337" max="14337" width="14" customWidth="1"/>
    <col min="14338" max="14338" width="40" customWidth="1"/>
    <col min="14339" max="14340" width="14.85546875" bestFit="1" customWidth="1"/>
    <col min="14341" max="14341" width="14.5703125" customWidth="1"/>
    <col min="14342" max="14359" width="11.7109375" customWidth="1"/>
    <col min="14360" max="14360" width="15.42578125" bestFit="1" customWidth="1"/>
    <col min="14593" max="14593" width="14" customWidth="1"/>
    <col min="14594" max="14594" width="40" customWidth="1"/>
    <col min="14595" max="14596" width="14.85546875" bestFit="1" customWidth="1"/>
    <col min="14597" max="14597" width="14.5703125" customWidth="1"/>
    <col min="14598" max="14615" width="11.7109375" customWidth="1"/>
    <col min="14616" max="14616" width="15.42578125" bestFit="1" customWidth="1"/>
    <col min="14849" max="14849" width="14" customWidth="1"/>
    <col min="14850" max="14850" width="40" customWidth="1"/>
    <col min="14851" max="14852" width="14.85546875" bestFit="1" customWidth="1"/>
    <col min="14853" max="14853" width="14.5703125" customWidth="1"/>
    <col min="14854" max="14871" width="11.7109375" customWidth="1"/>
    <col min="14872" max="14872" width="15.42578125" bestFit="1" customWidth="1"/>
    <col min="15105" max="15105" width="14" customWidth="1"/>
    <col min="15106" max="15106" width="40" customWidth="1"/>
    <col min="15107" max="15108" width="14.85546875" bestFit="1" customWidth="1"/>
    <col min="15109" max="15109" width="14.5703125" customWidth="1"/>
    <col min="15110" max="15127" width="11.7109375" customWidth="1"/>
    <col min="15128" max="15128" width="15.42578125" bestFit="1" customWidth="1"/>
    <col min="15361" max="15361" width="14" customWidth="1"/>
    <col min="15362" max="15362" width="40" customWidth="1"/>
    <col min="15363" max="15364" width="14.85546875" bestFit="1" customWidth="1"/>
    <col min="15365" max="15365" width="14.5703125" customWidth="1"/>
    <col min="15366" max="15383" width="11.7109375" customWidth="1"/>
    <col min="15384" max="15384" width="15.42578125" bestFit="1" customWidth="1"/>
    <col min="15617" max="15617" width="14" customWidth="1"/>
    <col min="15618" max="15618" width="40" customWidth="1"/>
    <col min="15619" max="15620" width="14.85546875" bestFit="1" customWidth="1"/>
    <col min="15621" max="15621" width="14.5703125" customWidth="1"/>
    <col min="15622" max="15639" width="11.7109375" customWidth="1"/>
    <col min="15640" max="15640" width="15.42578125" bestFit="1" customWidth="1"/>
    <col min="15873" max="15873" width="14" customWidth="1"/>
    <col min="15874" max="15874" width="40" customWidth="1"/>
    <col min="15875" max="15876" width="14.85546875" bestFit="1" customWidth="1"/>
    <col min="15877" max="15877" width="14.5703125" customWidth="1"/>
    <col min="15878" max="15895" width="11.7109375" customWidth="1"/>
    <col min="15896" max="15896" width="15.42578125" bestFit="1" customWidth="1"/>
    <col min="16129" max="16129" width="14" customWidth="1"/>
    <col min="16130" max="16130" width="40" customWidth="1"/>
    <col min="16131" max="16132" width="14.85546875" bestFit="1" customWidth="1"/>
    <col min="16133" max="16133" width="14.5703125" customWidth="1"/>
    <col min="16134" max="16151" width="11.7109375" customWidth="1"/>
    <col min="16152" max="16152" width="15.42578125" bestFit="1" customWidth="1"/>
  </cols>
  <sheetData>
    <row r="1" spans="1:25" ht="132" customHeight="1" x14ac:dyDescent="0.25"/>
    <row r="2" spans="1:25" ht="15.75" x14ac:dyDescent="0.25">
      <c r="A2" s="218" t="s">
        <v>141</v>
      </c>
      <c r="B2" s="219"/>
      <c r="C2" s="219"/>
      <c r="D2" s="219"/>
      <c r="E2" s="219"/>
      <c r="F2" s="219"/>
      <c r="G2" s="219"/>
      <c r="H2" s="219"/>
      <c r="I2" s="219"/>
      <c r="J2" s="219"/>
      <c r="K2" s="219"/>
      <c r="L2" s="219"/>
      <c r="M2" s="219"/>
      <c r="N2" s="219"/>
      <c r="O2" s="219"/>
      <c r="P2" s="219"/>
      <c r="Q2" s="219"/>
      <c r="R2" s="219"/>
      <c r="S2" s="219"/>
      <c r="T2" s="219"/>
      <c r="U2" s="219"/>
      <c r="V2" s="219"/>
      <c r="W2" s="219"/>
      <c r="X2" s="219"/>
      <c r="Y2" s="219"/>
    </row>
    <row r="3" spans="1:25" ht="15.75" x14ac:dyDescent="0.25">
      <c r="A3" s="218"/>
      <c r="B3" s="219"/>
      <c r="C3" s="219"/>
      <c r="D3" s="219"/>
      <c r="E3" s="219"/>
      <c r="F3" s="219"/>
      <c r="G3" s="219"/>
      <c r="H3" s="219"/>
      <c r="I3" s="219"/>
      <c r="J3" s="219"/>
      <c r="K3" s="219"/>
      <c r="L3" s="219"/>
      <c r="M3" s="219"/>
      <c r="N3" s="219"/>
      <c r="O3" s="219"/>
      <c r="P3" s="219"/>
      <c r="Q3" s="219"/>
      <c r="R3" s="219"/>
      <c r="S3" s="219"/>
      <c r="T3" s="219"/>
      <c r="U3" s="219"/>
      <c r="V3" s="219"/>
      <c r="W3" s="219"/>
      <c r="X3" s="219"/>
      <c r="Y3" s="219"/>
    </row>
    <row r="4" spans="1:25" x14ac:dyDescent="0.25">
      <c r="A4" s="219"/>
      <c r="B4" s="219"/>
      <c r="C4" s="219"/>
      <c r="D4" s="219"/>
      <c r="E4" s="219"/>
      <c r="F4" s="219"/>
      <c r="G4" s="219"/>
      <c r="H4" s="219"/>
      <c r="I4" s="219"/>
      <c r="J4" s="219"/>
      <c r="K4" s="219"/>
      <c r="L4" s="219"/>
      <c r="M4" s="219"/>
      <c r="N4" s="219"/>
      <c r="O4" s="219"/>
      <c r="P4" s="219"/>
      <c r="Q4" s="219"/>
      <c r="R4" s="219"/>
      <c r="S4" s="219"/>
      <c r="T4" s="219"/>
      <c r="U4" s="219"/>
      <c r="V4" s="219"/>
      <c r="W4" s="219"/>
      <c r="X4" s="219"/>
      <c r="Y4" s="219"/>
    </row>
    <row r="5" spans="1:25" x14ac:dyDescent="0.25">
      <c r="A5" s="220" t="s">
        <v>142</v>
      </c>
      <c r="B5" s="219"/>
      <c r="C5" s="219"/>
      <c r="D5" s="219"/>
      <c r="E5" s="219"/>
      <c r="F5" s="219"/>
      <c r="G5" s="219"/>
      <c r="H5" s="219"/>
      <c r="I5" s="219"/>
      <c r="J5" s="219"/>
      <c r="K5" s="219"/>
      <c r="L5" s="219"/>
      <c r="M5" s="219"/>
      <c r="N5" s="219"/>
      <c r="O5" s="219"/>
      <c r="P5" s="219"/>
      <c r="Q5" s="219"/>
      <c r="R5" s="219"/>
      <c r="S5" s="219"/>
      <c r="T5" s="219"/>
      <c r="U5" s="219"/>
      <c r="V5" s="219"/>
      <c r="W5" s="219"/>
      <c r="X5" s="219"/>
      <c r="Y5" s="219"/>
    </row>
    <row r="6" spans="1:25" x14ac:dyDescent="0.25">
      <c r="A6" s="219"/>
      <c r="B6" s="219"/>
      <c r="C6" s="219"/>
      <c r="D6" s="219"/>
      <c r="E6" s="219"/>
      <c r="F6" s="219"/>
      <c r="G6" s="219"/>
      <c r="H6" s="219"/>
      <c r="I6" s="219"/>
      <c r="J6" s="219"/>
      <c r="K6" s="219"/>
      <c r="L6" s="219"/>
      <c r="M6" s="219"/>
      <c r="N6" s="219"/>
      <c r="O6" s="219"/>
      <c r="P6" s="219"/>
      <c r="Q6" s="219"/>
      <c r="R6" s="219"/>
      <c r="S6" s="219"/>
      <c r="T6" s="219"/>
      <c r="U6" s="219"/>
      <c r="V6" s="219"/>
      <c r="W6" s="219"/>
      <c r="X6" s="219"/>
      <c r="Y6" s="219"/>
    </row>
    <row r="7" spans="1:25" ht="13.5" customHeight="1" x14ac:dyDescent="0.25">
      <c r="A7" s="403" t="s">
        <v>143</v>
      </c>
      <c r="B7" s="221" t="s">
        <v>144</v>
      </c>
      <c r="C7" s="188"/>
      <c r="D7" s="222"/>
      <c r="E7" s="223" t="s">
        <v>145</v>
      </c>
      <c r="F7" s="411"/>
      <c r="G7" s="411"/>
      <c r="H7" s="412"/>
      <c r="I7" s="222"/>
      <c r="J7" s="224"/>
      <c r="K7" s="222"/>
      <c r="L7" s="222"/>
      <c r="M7" s="222"/>
      <c r="N7" s="222"/>
      <c r="O7" s="222"/>
      <c r="P7" s="222"/>
      <c r="Q7" s="222"/>
      <c r="R7" s="222"/>
      <c r="S7" s="222"/>
      <c r="T7" s="222"/>
      <c r="U7" s="222"/>
      <c r="V7" s="222"/>
      <c r="W7" s="222"/>
      <c r="X7" s="222"/>
      <c r="Y7" s="219"/>
    </row>
    <row r="8" spans="1:25" ht="13.5" customHeight="1" x14ac:dyDescent="0.25">
      <c r="A8" s="404"/>
      <c r="B8" s="221" t="s">
        <v>146</v>
      </c>
      <c r="C8" s="188"/>
      <c r="D8" s="222"/>
      <c r="E8" s="225"/>
      <c r="F8" s="226"/>
      <c r="G8" s="226"/>
      <c r="H8" s="227"/>
      <c r="I8" s="222"/>
      <c r="J8" s="224"/>
      <c r="K8" s="222"/>
      <c r="L8" s="222"/>
      <c r="M8" s="222"/>
      <c r="N8" s="222"/>
      <c r="O8" s="222"/>
      <c r="P8" s="222"/>
      <c r="Q8" s="222"/>
      <c r="R8" s="222"/>
      <c r="S8" s="222"/>
      <c r="T8" s="222"/>
      <c r="U8" s="222"/>
      <c r="V8" s="222"/>
      <c r="W8" s="222"/>
      <c r="X8" s="222"/>
      <c r="Y8" s="219"/>
    </row>
    <row r="9" spans="1:25" ht="13.5" customHeight="1" x14ac:dyDescent="0.25">
      <c r="A9" s="404"/>
      <c r="B9" s="221" t="s">
        <v>147</v>
      </c>
      <c r="C9" s="188"/>
      <c r="D9" s="222"/>
      <c r="E9" s="221" t="s">
        <v>148</v>
      </c>
      <c r="F9" s="228"/>
      <c r="G9" s="406" t="s">
        <v>149</v>
      </c>
      <c r="H9" s="407"/>
      <c r="I9" s="222"/>
      <c r="J9" s="229"/>
      <c r="K9" s="222"/>
      <c r="L9" s="222"/>
      <c r="M9" s="222"/>
      <c r="N9" s="222"/>
      <c r="O9" s="222"/>
      <c r="P9" s="222"/>
      <c r="Q9" s="222"/>
      <c r="R9" s="222"/>
      <c r="S9" s="222"/>
      <c r="T9" s="222"/>
      <c r="U9" s="222"/>
      <c r="V9" s="222"/>
      <c r="W9" s="222"/>
      <c r="X9" s="222"/>
      <c r="Y9" s="219"/>
    </row>
    <row r="10" spans="1:25" ht="13.5" customHeight="1" x14ac:dyDescent="0.25">
      <c r="A10" s="404"/>
      <c r="B10" s="221" t="s">
        <v>150</v>
      </c>
      <c r="C10" s="188"/>
      <c r="D10" s="222"/>
      <c r="E10" s="221" t="s">
        <v>151</v>
      </c>
      <c r="F10" s="228"/>
      <c r="G10" s="230" t="s">
        <v>152</v>
      </c>
      <c r="H10" s="221"/>
      <c r="I10" s="222"/>
      <c r="J10" s="229"/>
      <c r="K10" s="222"/>
      <c r="L10" s="222"/>
      <c r="M10" s="222"/>
      <c r="N10" s="222"/>
      <c r="O10" s="222"/>
      <c r="P10" s="222"/>
      <c r="Q10" s="222"/>
      <c r="R10" s="222"/>
      <c r="S10" s="222"/>
      <c r="T10" s="222"/>
      <c r="U10" s="222"/>
      <c r="V10" s="222"/>
      <c r="W10" s="222"/>
      <c r="X10" s="222"/>
      <c r="Y10" s="219"/>
    </row>
    <row r="11" spans="1:25" ht="13.5" customHeight="1" x14ac:dyDescent="0.25">
      <c r="A11" s="404"/>
      <c r="B11" s="221" t="s">
        <v>153</v>
      </c>
      <c r="C11" s="188"/>
      <c r="D11" s="222"/>
      <c r="E11" s="221" t="s">
        <v>154</v>
      </c>
      <c r="F11" s="228"/>
      <c r="G11" s="230" t="s">
        <v>152</v>
      </c>
      <c r="H11" s="221"/>
      <c r="I11" s="222"/>
      <c r="J11" s="231"/>
      <c r="K11" s="232"/>
      <c r="L11" s="222"/>
      <c r="M11" s="222"/>
      <c r="N11" s="222"/>
      <c r="O11" s="222"/>
      <c r="P11" s="222"/>
      <c r="Q11" s="222"/>
      <c r="R11" s="222"/>
      <c r="S11" s="222"/>
      <c r="T11" s="222"/>
      <c r="U11" s="222"/>
      <c r="V11" s="222"/>
      <c r="W11" s="222"/>
      <c r="X11" s="222"/>
      <c r="Y11" s="219"/>
    </row>
    <row r="12" spans="1:25" ht="13.5" customHeight="1" x14ac:dyDescent="0.25">
      <c r="A12" s="404"/>
      <c r="B12" s="221" t="s">
        <v>155</v>
      </c>
      <c r="C12" s="189">
        <f>C11/11.63</f>
        <v>0</v>
      </c>
      <c r="D12" s="222"/>
      <c r="E12" s="221"/>
      <c r="F12" s="228"/>
      <c r="G12" s="233"/>
      <c r="H12" s="234"/>
      <c r="I12" s="222"/>
      <c r="J12" s="231"/>
      <c r="K12" s="232"/>
      <c r="L12" s="222"/>
      <c r="M12" s="222"/>
      <c r="N12" s="222"/>
      <c r="O12" s="222"/>
      <c r="P12" s="222"/>
      <c r="Q12" s="222"/>
      <c r="R12" s="222"/>
      <c r="S12" s="222"/>
      <c r="T12" s="222"/>
      <c r="U12" s="222"/>
      <c r="V12" s="222"/>
      <c r="W12" s="222"/>
      <c r="X12" s="222"/>
      <c r="Y12" s="219"/>
    </row>
    <row r="13" spans="1:25" ht="13.5" customHeight="1" x14ac:dyDescent="0.25">
      <c r="A13" s="404"/>
      <c r="B13" s="235" t="s">
        <v>156</v>
      </c>
      <c r="C13" s="189">
        <f>C14+C15+C16</f>
        <v>0</v>
      </c>
      <c r="D13" s="222"/>
      <c r="E13" s="221" t="s">
        <v>157</v>
      </c>
      <c r="F13" s="228"/>
      <c r="G13" s="406" t="s">
        <v>152</v>
      </c>
      <c r="H13" s="407"/>
      <c r="I13" s="222"/>
      <c r="J13" s="236"/>
      <c r="K13" s="237"/>
      <c r="L13" s="222"/>
      <c r="M13" s="229"/>
      <c r="N13" s="222"/>
      <c r="O13" s="222"/>
      <c r="P13" s="222"/>
      <c r="Q13" s="222"/>
      <c r="R13" s="222"/>
      <c r="S13" s="222"/>
      <c r="T13" s="222"/>
      <c r="U13" s="222"/>
      <c r="V13" s="222"/>
      <c r="W13" s="222"/>
      <c r="X13" s="222"/>
      <c r="Y13" s="219"/>
    </row>
    <row r="14" spans="1:25" ht="13.5" customHeight="1" x14ac:dyDescent="0.25">
      <c r="A14" s="404"/>
      <c r="B14" s="221" t="s">
        <v>158</v>
      </c>
      <c r="C14" s="188"/>
      <c r="D14" s="222"/>
      <c r="E14" s="221" t="s">
        <v>159</v>
      </c>
      <c r="F14" s="228"/>
      <c r="G14" s="230" t="s">
        <v>152</v>
      </c>
      <c r="H14" s="221"/>
      <c r="I14" s="222"/>
      <c r="J14" s="229"/>
      <c r="K14" s="222"/>
      <c r="L14" s="222"/>
      <c r="M14" s="222"/>
      <c r="N14" s="222"/>
      <c r="O14" s="222"/>
      <c r="P14" s="222"/>
      <c r="Q14" s="222"/>
      <c r="R14" s="222"/>
      <c r="S14" s="222"/>
      <c r="T14" s="222"/>
      <c r="U14" s="222"/>
      <c r="V14" s="222"/>
      <c r="W14" s="222"/>
      <c r="X14" s="222"/>
      <c r="Y14" s="219"/>
    </row>
    <row r="15" spans="1:25" ht="13.5" customHeight="1" x14ac:dyDescent="0.25">
      <c r="A15" s="404"/>
      <c r="B15" s="221" t="s">
        <v>160</v>
      </c>
      <c r="C15" s="188"/>
      <c r="D15" s="222"/>
      <c r="E15" s="221" t="s">
        <v>161</v>
      </c>
      <c r="F15" s="228"/>
      <c r="G15" s="406" t="s">
        <v>152</v>
      </c>
      <c r="H15" s="407"/>
      <c r="I15" s="222"/>
      <c r="J15" s="229"/>
      <c r="K15" s="222"/>
      <c r="L15" s="222"/>
      <c r="M15" s="222"/>
      <c r="N15" s="222"/>
      <c r="O15" s="222"/>
      <c r="P15" s="222"/>
      <c r="Q15" s="222"/>
      <c r="R15" s="222"/>
      <c r="S15" s="222"/>
      <c r="T15" s="222"/>
      <c r="U15" s="222"/>
      <c r="V15" s="222"/>
      <c r="W15" s="222"/>
      <c r="X15" s="222"/>
      <c r="Y15" s="219"/>
    </row>
    <row r="16" spans="1:25" ht="13.5" customHeight="1" x14ac:dyDescent="0.25">
      <c r="A16" s="404"/>
      <c r="B16" s="221" t="s">
        <v>162</v>
      </c>
      <c r="C16" s="188"/>
      <c r="D16" s="222"/>
      <c r="E16" s="219"/>
      <c r="F16" s="219"/>
      <c r="G16" s="219"/>
      <c r="H16" s="219"/>
      <c r="I16" s="222"/>
      <c r="J16" s="229"/>
      <c r="K16" s="222"/>
      <c r="L16" s="222"/>
      <c r="M16" s="222"/>
      <c r="N16" s="222"/>
      <c r="O16" s="222"/>
      <c r="P16" s="222"/>
      <c r="Q16" s="222"/>
      <c r="R16" s="222"/>
      <c r="S16" s="222"/>
      <c r="T16" s="222"/>
      <c r="U16" s="222"/>
      <c r="V16" s="222"/>
      <c r="W16" s="222"/>
      <c r="X16" s="222"/>
      <c r="Y16" s="219"/>
    </row>
    <row r="17" spans="1:25" ht="13.5" customHeight="1" x14ac:dyDescent="0.25">
      <c r="A17" s="404"/>
      <c r="B17" s="221" t="s">
        <v>163</v>
      </c>
      <c r="C17" s="188"/>
      <c r="D17" s="222"/>
      <c r="E17" s="219"/>
      <c r="F17" s="219"/>
      <c r="G17" s="219"/>
      <c r="H17" s="219"/>
      <c r="I17" s="222"/>
      <c r="J17" s="229"/>
      <c r="K17" s="222"/>
      <c r="L17" s="222"/>
      <c r="M17" s="222"/>
      <c r="N17" s="222"/>
      <c r="O17" s="222"/>
      <c r="P17" s="222"/>
      <c r="Q17" s="222"/>
      <c r="R17" s="222"/>
      <c r="S17" s="222"/>
      <c r="T17" s="222"/>
      <c r="U17" s="222"/>
      <c r="V17" s="222"/>
      <c r="W17" s="222"/>
      <c r="X17" s="222"/>
      <c r="Y17" s="219"/>
    </row>
    <row r="18" spans="1:25" ht="13.5" customHeight="1" x14ac:dyDescent="0.25">
      <c r="A18" s="404"/>
      <c r="B18" s="221" t="s">
        <v>164</v>
      </c>
      <c r="C18" s="188"/>
      <c r="D18" s="222"/>
      <c r="E18" s="408" t="s">
        <v>165</v>
      </c>
      <c r="F18" s="409"/>
      <c r="G18" s="410" t="s">
        <v>166</v>
      </c>
      <c r="H18" s="410"/>
      <c r="I18" s="222"/>
      <c r="J18" s="229"/>
      <c r="K18" s="222"/>
      <c r="L18" s="222"/>
      <c r="M18" s="222"/>
      <c r="N18" s="222"/>
      <c r="O18" s="222"/>
      <c r="P18" s="222"/>
      <c r="Q18" s="222"/>
      <c r="R18" s="222"/>
      <c r="S18" s="222"/>
      <c r="T18" s="222"/>
      <c r="U18" s="222"/>
      <c r="V18" s="222"/>
      <c r="W18" s="222"/>
      <c r="X18" s="222"/>
      <c r="Y18" s="219"/>
    </row>
    <row r="19" spans="1:25" ht="13.5" customHeight="1" x14ac:dyDescent="0.25">
      <c r="A19" s="404"/>
      <c r="B19" s="221" t="s">
        <v>167</v>
      </c>
      <c r="C19" s="190"/>
      <c r="D19" s="222"/>
      <c r="E19" s="408"/>
      <c r="F19" s="409"/>
      <c r="G19" s="410"/>
      <c r="H19" s="410"/>
      <c r="I19" s="222"/>
      <c r="J19" s="219"/>
      <c r="K19" s="222"/>
      <c r="L19" s="222"/>
      <c r="M19" s="222"/>
      <c r="N19" s="222"/>
      <c r="O19" s="222"/>
      <c r="P19" s="222"/>
      <c r="Q19" s="222"/>
      <c r="R19" s="222"/>
      <c r="S19" s="222"/>
      <c r="T19" s="222"/>
      <c r="U19" s="222"/>
      <c r="V19" s="222"/>
      <c r="W19" s="222"/>
      <c r="X19" s="222"/>
      <c r="Y19" s="219"/>
    </row>
    <row r="20" spans="1:25" ht="13.5" customHeight="1" x14ac:dyDescent="0.25">
      <c r="A20" s="404"/>
      <c r="B20" s="221" t="s">
        <v>168</v>
      </c>
      <c r="C20" s="190"/>
      <c r="D20" s="222"/>
      <c r="E20" s="232"/>
      <c r="F20" s="238"/>
      <c r="G20" s="232"/>
      <c r="H20" s="232"/>
      <c r="I20" s="222"/>
      <c r="J20" s="219"/>
      <c r="K20" s="222"/>
      <c r="L20" s="222"/>
      <c r="M20" s="222"/>
      <c r="N20" s="222"/>
      <c r="O20" s="222"/>
      <c r="P20" s="222"/>
      <c r="Q20" s="222"/>
      <c r="R20" s="222"/>
      <c r="S20" s="222"/>
      <c r="T20" s="222"/>
      <c r="U20" s="222"/>
      <c r="V20" s="222"/>
      <c r="W20" s="222"/>
      <c r="X20" s="222"/>
      <c r="Y20" s="219"/>
    </row>
    <row r="21" spans="1:25" ht="13.5" customHeight="1" x14ac:dyDescent="0.25">
      <c r="A21" s="404"/>
      <c r="B21" s="221" t="s">
        <v>169</v>
      </c>
      <c r="C21" s="190"/>
      <c r="D21" s="222"/>
      <c r="E21" s="232"/>
      <c r="F21" s="238"/>
      <c r="G21" s="232"/>
      <c r="H21" s="232"/>
      <c r="I21" s="222"/>
      <c r="J21" s="219"/>
      <c r="K21" s="222"/>
      <c r="L21" s="222"/>
      <c r="M21" s="222"/>
      <c r="N21" s="222"/>
      <c r="O21" s="222"/>
      <c r="P21" s="222"/>
      <c r="Q21" s="222"/>
      <c r="R21" s="222"/>
      <c r="S21" s="222"/>
      <c r="T21" s="222"/>
      <c r="U21" s="222"/>
      <c r="V21" s="222"/>
      <c r="W21" s="222"/>
      <c r="X21" s="222"/>
      <c r="Y21" s="219"/>
    </row>
    <row r="22" spans="1:25" ht="13.5" customHeight="1" x14ac:dyDescent="0.25">
      <c r="A22" s="405"/>
      <c r="B22" s="221" t="s">
        <v>170</v>
      </c>
      <c r="C22" s="191"/>
      <c r="D22" s="222"/>
      <c r="E22" s="219"/>
      <c r="F22" s="219"/>
      <c r="G22" s="401"/>
      <c r="H22" s="401"/>
      <c r="I22" s="222"/>
      <c r="J22" s="219"/>
      <c r="K22" s="219"/>
      <c r="L22" s="219"/>
      <c r="M22" s="219"/>
      <c r="N22" s="219"/>
      <c r="O22" s="222"/>
      <c r="P22" s="222"/>
      <c r="Q22" s="222"/>
      <c r="R22" s="222"/>
      <c r="S22" s="222"/>
      <c r="T22" s="222"/>
      <c r="U22" s="222"/>
      <c r="V22" s="222"/>
      <c r="W22" s="222"/>
      <c r="X22" s="222"/>
      <c r="Y22" s="219"/>
    </row>
    <row r="23" spans="1:25" ht="13.5" customHeight="1" x14ac:dyDescent="0.25">
      <c r="A23" s="219"/>
      <c r="B23" s="219"/>
      <c r="C23" s="219"/>
      <c r="D23" s="222"/>
      <c r="E23" s="219"/>
      <c r="F23" s="219"/>
      <c r="G23" s="401"/>
      <c r="H23" s="401"/>
      <c r="I23" s="222"/>
      <c r="J23" s="219"/>
      <c r="K23" s="219"/>
      <c r="L23" s="219"/>
      <c r="M23" s="219"/>
      <c r="N23" s="219"/>
      <c r="O23" s="222"/>
      <c r="P23" s="222"/>
      <c r="Q23" s="222"/>
      <c r="R23" s="222"/>
      <c r="S23" s="222"/>
      <c r="T23" s="222"/>
      <c r="U23" s="222"/>
      <c r="V23" s="222"/>
      <c r="W23" s="222"/>
      <c r="X23" s="222"/>
      <c r="Y23" s="219"/>
    </row>
    <row r="24" spans="1:25" ht="13.5" customHeight="1" x14ac:dyDescent="0.25">
      <c r="A24" s="381" t="s">
        <v>171</v>
      </c>
      <c r="B24" s="221" t="s">
        <v>172</v>
      </c>
      <c r="C24" s="188"/>
      <c r="D24" s="222"/>
      <c r="E24" s="239" t="s">
        <v>173</v>
      </c>
      <c r="F24" s="240"/>
      <c r="G24" s="241"/>
      <c r="H24" s="219"/>
      <c r="I24" s="222"/>
      <c r="J24" s="192"/>
      <c r="K24" s="192"/>
      <c r="L24" s="192"/>
      <c r="M24" s="242"/>
      <c r="N24" s="231"/>
      <c r="O24" s="222"/>
      <c r="P24" s="222"/>
      <c r="Q24" s="222"/>
      <c r="R24" s="222"/>
      <c r="S24" s="222"/>
      <c r="T24" s="222"/>
      <c r="U24" s="222"/>
      <c r="V24" s="222"/>
      <c r="W24" s="222"/>
      <c r="X24" s="222"/>
      <c r="Y24" s="219"/>
    </row>
    <row r="25" spans="1:25" ht="13.5" customHeight="1" x14ac:dyDescent="0.25">
      <c r="A25" s="413"/>
      <c r="B25" s="221" t="s">
        <v>174</v>
      </c>
      <c r="C25" s="188"/>
      <c r="D25" s="222"/>
      <c r="E25" s="415">
        <f>X79</f>
        <v>0</v>
      </c>
      <c r="F25" s="416"/>
      <c r="G25" s="417"/>
      <c r="H25" s="219"/>
      <c r="I25" s="222"/>
      <c r="J25" s="192"/>
      <c r="K25" s="192"/>
      <c r="L25" s="192"/>
      <c r="M25" s="242"/>
      <c r="N25" s="231"/>
      <c r="O25" s="222"/>
      <c r="P25" s="222"/>
      <c r="Q25" s="222"/>
      <c r="R25" s="222"/>
      <c r="S25" s="222"/>
      <c r="T25" s="222"/>
      <c r="U25" s="222"/>
      <c r="V25" s="222"/>
      <c r="W25" s="222"/>
      <c r="X25" s="222"/>
      <c r="Y25" s="219"/>
    </row>
    <row r="26" spans="1:25" ht="13.5" customHeight="1" x14ac:dyDescent="0.25">
      <c r="A26" s="413"/>
      <c r="B26" s="221" t="s">
        <v>153</v>
      </c>
      <c r="C26" s="188"/>
      <c r="D26" s="222"/>
      <c r="E26" s="219"/>
      <c r="F26" s="219"/>
      <c r="G26" s="219"/>
      <c r="H26" s="219"/>
      <c r="I26" s="222"/>
      <c r="J26" s="192"/>
      <c r="K26" s="192"/>
      <c r="L26" s="192"/>
      <c r="M26" s="242"/>
      <c r="N26" s="231"/>
      <c r="O26" s="222"/>
      <c r="P26" s="222"/>
      <c r="Q26" s="222"/>
      <c r="R26" s="222"/>
      <c r="S26" s="222"/>
      <c r="T26" s="222"/>
      <c r="U26" s="222"/>
      <c r="V26" s="222"/>
      <c r="W26" s="222"/>
      <c r="X26" s="222"/>
      <c r="Y26" s="219"/>
    </row>
    <row r="27" spans="1:25" ht="13.5" customHeight="1" x14ac:dyDescent="0.25">
      <c r="A27" s="413"/>
      <c r="B27" s="221" t="s">
        <v>155</v>
      </c>
      <c r="C27" s="189">
        <f>C26/11.63</f>
        <v>0</v>
      </c>
      <c r="D27" s="222"/>
      <c r="E27" s="219"/>
      <c r="F27" s="219"/>
      <c r="G27" s="219"/>
      <c r="H27" s="219"/>
      <c r="I27" s="222"/>
      <c r="J27" s="192"/>
      <c r="K27" s="192"/>
      <c r="L27" s="192"/>
      <c r="M27" s="242"/>
      <c r="N27" s="231"/>
      <c r="O27" s="222"/>
      <c r="P27" s="222"/>
      <c r="Q27" s="222"/>
      <c r="R27" s="222"/>
      <c r="S27" s="222"/>
      <c r="T27" s="222"/>
      <c r="U27" s="222"/>
      <c r="V27" s="222"/>
      <c r="W27" s="222"/>
      <c r="X27" s="222"/>
      <c r="Y27" s="219"/>
    </row>
    <row r="28" spans="1:25" ht="13.5" customHeight="1" x14ac:dyDescent="0.25">
      <c r="A28" s="413"/>
      <c r="B28" s="235" t="s">
        <v>156</v>
      </c>
      <c r="C28" s="189">
        <f>C29+C30+C31</f>
        <v>0</v>
      </c>
      <c r="D28" s="222"/>
      <c r="E28" s="219"/>
      <c r="F28" s="219"/>
      <c r="G28" s="219"/>
      <c r="H28" s="219"/>
      <c r="I28" s="222"/>
      <c r="J28" s="192"/>
      <c r="K28" s="192"/>
      <c r="L28" s="192"/>
      <c r="M28" s="242"/>
      <c r="N28" s="231"/>
      <c r="O28" s="222"/>
      <c r="P28" s="222"/>
      <c r="Q28" s="222"/>
      <c r="R28" s="222"/>
      <c r="S28" s="222"/>
      <c r="T28" s="222"/>
      <c r="U28" s="222"/>
      <c r="V28" s="222"/>
      <c r="W28" s="222"/>
      <c r="X28" s="222"/>
      <c r="Y28" s="219"/>
    </row>
    <row r="29" spans="1:25" ht="13.5" customHeight="1" x14ac:dyDescent="0.25">
      <c r="A29" s="413"/>
      <c r="B29" s="221" t="s">
        <v>158</v>
      </c>
      <c r="C29" s="190"/>
      <c r="D29" s="222"/>
      <c r="E29" s="219"/>
      <c r="F29" s="219"/>
      <c r="G29" s="219"/>
      <c r="H29" s="219"/>
      <c r="I29" s="222"/>
      <c r="J29" s="192"/>
      <c r="K29" s="192"/>
      <c r="L29" s="192"/>
      <c r="M29" s="242"/>
      <c r="N29" s="231"/>
      <c r="O29" s="222"/>
      <c r="P29" s="222"/>
      <c r="Q29" s="222"/>
      <c r="R29" s="222"/>
      <c r="S29" s="222"/>
      <c r="T29" s="222"/>
      <c r="U29" s="222"/>
      <c r="V29" s="222"/>
      <c r="W29" s="222"/>
      <c r="X29" s="222"/>
      <c r="Y29" s="219"/>
    </row>
    <row r="30" spans="1:25" ht="13.5" customHeight="1" x14ac:dyDescent="0.25">
      <c r="A30" s="413"/>
      <c r="B30" s="221" t="s">
        <v>160</v>
      </c>
      <c r="C30" s="190"/>
      <c r="D30" s="222"/>
      <c r="E30" s="219"/>
      <c r="F30" s="219"/>
      <c r="G30" s="219"/>
      <c r="H30" s="219"/>
      <c r="I30" s="222"/>
      <c r="J30" s="192"/>
      <c r="K30" s="192"/>
      <c r="L30" s="192"/>
      <c r="M30" s="242"/>
      <c r="N30" s="231"/>
      <c r="O30" s="222"/>
      <c r="P30" s="222"/>
      <c r="Q30" s="222"/>
      <c r="R30" s="222"/>
      <c r="S30" s="222"/>
      <c r="T30" s="222"/>
      <c r="U30" s="222"/>
      <c r="V30" s="222"/>
      <c r="W30" s="222"/>
      <c r="X30" s="222"/>
      <c r="Y30" s="219"/>
    </row>
    <row r="31" spans="1:25" ht="13.5" customHeight="1" x14ac:dyDescent="0.25">
      <c r="A31" s="413"/>
      <c r="B31" s="221" t="s">
        <v>162</v>
      </c>
      <c r="C31" s="190"/>
      <c r="D31" s="222"/>
      <c r="E31" s="219"/>
      <c r="F31" s="219"/>
      <c r="G31" s="219"/>
      <c r="H31" s="219"/>
      <c r="I31" s="222"/>
      <c r="J31" s="192"/>
      <c r="K31" s="192"/>
      <c r="L31" s="192"/>
      <c r="M31" s="242"/>
      <c r="N31" s="231"/>
      <c r="O31" s="222"/>
      <c r="P31" s="222"/>
      <c r="Q31" s="222"/>
      <c r="R31" s="222"/>
      <c r="S31" s="222"/>
      <c r="T31" s="222"/>
      <c r="U31" s="222"/>
      <c r="V31" s="222"/>
      <c r="W31" s="222"/>
      <c r="X31" s="222"/>
      <c r="Y31" s="219"/>
    </row>
    <row r="32" spans="1:25" ht="13.5" customHeight="1" x14ac:dyDescent="0.25">
      <c r="A32" s="413"/>
      <c r="B32" s="221" t="s">
        <v>163</v>
      </c>
      <c r="C32" s="188"/>
      <c r="D32" s="243"/>
      <c r="E32" s="222"/>
      <c r="F32" s="222"/>
      <c r="G32" s="238"/>
      <c r="H32" s="222"/>
      <c r="I32" s="222"/>
      <c r="J32" s="222"/>
      <c r="K32" s="222"/>
      <c r="L32" s="222"/>
      <c r="M32" s="222"/>
      <c r="N32" s="222"/>
      <c r="O32" s="222"/>
      <c r="P32" s="222"/>
      <c r="Q32" s="222"/>
      <c r="R32" s="222"/>
      <c r="S32" s="222"/>
      <c r="T32" s="222"/>
      <c r="U32" s="222"/>
      <c r="V32" s="222"/>
      <c r="W32" s="222"/>
      <c r="X32" s="222"/>
      <c r="Y32" s="219"/>
    </row>
    <row r="33" spans="1:25" ht="13.5" customHeight="1" x14ac:dyDescent="0.25">
      <c r="A33" s="413"/>
      <c r="B33" s="221" t="s">
        <v>164</v>
      </c>
      <c r="C33" s="188"/>
      <c r="D33" s="243"/>
      <c r="E33" s="222"/>
      <c r="F33" s="222"/>
      <c r="G33" s="238"/>
      <c r="H33" s="222"/>
      <c r="I33" s="222"/>
      <c r="J33" s="222"/>
      <c r="K33" s="222"/>
      <c r="L33" s="222"/>
      <c r="M33" s="222"/>
      <c r="N33" s="222"/>
      <c r="O33" s="222"/>
      <c r="P33" s="222"/>
      <c r="Q33" s="222"/>
      <c r="R33" s="222"/>
      <c r="S33" s="222"/>
      <c r="T33" s="222"/>
      <c r="U33" s="222"/>
      <c r="V33" s="222"/>
      <c r="W33" s="222"/>
      <c r="X33" s="222"/>
      <c r="Y33" s="219"/>
    </row>
    <row r="34" spans="1:25" ht="13.5" customHeight="1" x14ac:dyDescent="0.25">
      <c r="A34" s="413"/>
      <c r="B34" s="221" t="s">
        <v>167</v>
      </c>
      <c r="C34" s="188"/>
      <c r="D34" s="243"/>
      <c r="E34" s="222"/>
      <c r="F34" s="222"/>
      <c r="G34" s="238"/>
      <c r="H34" s="222"/>
      <c r="I34" s="222"/>
      <c r="J34" s="222"/>
      <c r="K34" s="222"/>
      <c r="L34" s="222"/>
      <c r="M34" s="222"/>
      <c r="N34" s="222"/>
      <c r="O34" s="222"/>
      <c r="P34" s="222"/>
      <c r="Q34" s="222"/>
      <c r="R34" s="222"/>
      <c r="S34" s="222"/>
      <c r="T34" s="222"/>
      <c r="U34" s="222"/>
      <c r="V34" s="222"/>
      <c r="W34" s="222"/>
      <c r="X34" s="222"/>
      <c r="Y34" s="219"/>
    </row>
    <row r="35" spans="1:25" ht="13.5" customHeight="1" x14ac:dyDescent="0.25">
      <c r="A35" s="413"/>
      <c r="B35" s="221" t="s">
        <v>168</v>
      </c>
      <c r="C35" s="188"/>
      <c r="D35" s="243"/>
      <c r="E35" s="222"/>
      <c r="F35" s="222"/>
      <c r="G35" s="222"/>
      <c r="H35" s="222"/>
      <c r="I35" s="222"/>
      <c r="J35" s="222"/>
      <c r="K35" s="222"/>
      <c r="L35" s="222"/>
      <c r="M35" s="222"/>
      <c r="N35" s="222"/>
      <c r="O35" s="222"/>
      <c r="P35" s="222"/>
      <c r="Q35" s="222"/>
      <c r="R35" s="222"/>
      <c r="S35" s="222"/>
      <c r="T35" s="222"/>
      <c r="U35" s="222"/>
      <c r="V35" s="222"/>
      <c r="W35" s="222"/>
      <c r="X35" s="222"/>
      <c r="Y35" s="219"/>
    </row>
    <row r="36" spans="1:25" ht="13.5" customHeight="1" x14ac:dyDescent="0.25">
      <c r="A36" s="413"/>
      <c r="B36" s="221" t="s">
        <v>169</v>
      </c>
      <c r="C36" s="190"/>
      <c r="D36" s="243"/>
      <c r="E36" s="222"/>
      <c r="F36" s="222"/>
      <c r="G36" s="222"/>
      <c r="H36" s="222"/>
      <c r="I36" s="222"/>
      <c r="J36" s="222"/>
      <c r="K36" s="222"/>
      <c r="L36" s="222"/>
      <c r="M36" s="222"/>
      <c r="N36" s="222"/>
      <c r="O36" s="222"/>
      <c r="P36" s="222"/>
      <c r="Q36" s="222"/>
      <c r="R36" s="222"/>
      <c r="S36" s="222"/>
      <c r="T36" s="222"/>
      <c r="U36" s="222"/>
      <c r="V36" s="222"/>
      <c r="W36" s="222"/>
      <c r="X36" s="222"/>
      <c r="Y36" s="219"/>
    </row>
    <row r="37" spans="1:25" ht="13.5" customHeight="1" x14ac:dyDescent="0.25">
      <c r="A37" s="414"/>
      <c r="B37" s="221" t="s">
        <v>170</v>
      </c>
      <c r="C37" s="191"/>
      <c r="D37" s="243"/>
      <c r="E37" s="222"/>
      <c r="F37" s="222"/>
      <c r="G37" s="222"/>
      <c r="H37" s="222"/>
      <c r="I37" s="222"/>
      <c r="J37" s="222"/>
      <c r="K37" s="222"/>
      <c r="L37" s="222"/>
      <c r="M37" s="222"/>
      <c r="N37" s="222"/>
      <c r="O37" s="222"/>
      <c r="P37" s="222"/>
      <c r="Q37" s="222"/>
      <c r="R37" s="222"/>
      <c r="S37" s="222"/>
      <c r="T37" s="222"/>
      <c r="U37" s="222"/>
      <c r="V37" s="222"/>
      <c r="W37" s="222"/>
      <c r="X37" s="222"/>
      <c r="Y37" s="219"/>
    </row>
    <row r="38" spans="1:25" x14ac:dyDescent="0.25">
      <c r="A38" s="244"/>
      <c r="B38" s="245"/>
      <c r="C38" s="246"/>
      <c r="D38" s="243"/>
      <c r="E38" s="222"/>
      <c r="F38" s="222"/>
      <c r="G38" s="222"/>
      <c r="H38" s="222"/>
      <c r="I38" s="222"/>
      <c r="J38" s="222"/>
      <c r="K38" s="222"/>
      <c r="L38" s="222"/>
      <c r="M38" s="222"/>
      <c r="N38" s="222"/>
      <c r="O38" s="222"/>
      <c r="P38" s="222"/>
      <c r="Q38" s="222"/>
      <c r="R38" s="222"/>
      <c r="S38" s="222"/>
      <c r="T38" s="222"/>
      <c r="U38" s="222"/>
      <c r="V38" s="222"/>
      <c r="W38" s="222"/>
      <c r="X38" s="222"/>
      <c r="Y38" s="219"/>
    </row>
    <row r="39" spans="1:25" x14ac:dyDescent="0.25">
      <c r="A39" s="402" t="s">
        <v>175</v>
      </c>
      <c r="B39" s="247" t="s">
        <v>176</v>
      </c>
      <c r="C39" s="248" t="e">
        <f>C13/C11</f>
        <v>#DIV/0!</v>
      </c>
      <c r="D39" s="219"/>
      <c r="E39" s="222"/>
      <c r="F39" s="222"/>
      <c r="G39" s="222"/>
      <c r="H39" s="222"/>
      <c r="I39" s="222"/>
      <c r="J39" s="222"/>
      <c r="K39" s="222"/>
      <c r="L39" s="222"/>
      <c r="M39" s="222"/>
      <c r="N39" s="222"/>
      <c r="O39" s="222"/>
      <c r="P39" s="222"/>
      <c r="Q39" s="222"/>
      <c r="R39" s="222"/>
      <c r="S39" s="222"/>
      <c r="T39" s="222"/>
      <c r="U39" s="222"/>
      <c r="V39" s="222"/>
      <c r="W39" s="222"/>
      <c r="X39" s="222"/>
      <c r="Y39" s="219"/>
    </row>
    <row r="40" spans="1:25" x14ac:dyDescent="0.25">
      <c r="A40" s="389"/>
      <c r="B40" s="247" t="s">
        <v>177</v>
      </c>
      <c r="C40" s="249" t="e">
        <f>(C13-C28)/(C11-C26)</f>
        <v>#DIV/0!</v>
      </c>
      <c r="D40" s="219"/>
      <c r="E40" s="222"/>
      <c r="F40" s="222"/>
      <c r="G40" s="222"/>
      <c r="H40" s="222"/>
      <c r="I40" s="222"/>
      <c r="J40" s="222"/>
      <c r="K40" s="222"/>
      <c r="L40" s="222"/>
      <c r="M40" s="222"/>
      <c r="N40" s="222"/>
      <c r="O40" s="222"/>
      <c r="P40" s="222"/>
      <c r="Q40" s="222"/>
      <c r="R40" s="222"/>
      <c r="S40" s="222"/>
      <c r="T40" s="222"/>
      <c r="U40" s="222"/>
      <c r="V40" s="222"/>
      <c r="W40" s="222"/>
      <c r="X40" s="222"/>
      <c r="Y40" s="219"/>
    </row>
    <row r="41" spans="1:25" x14ac:dyDescent="0.25">
      <c r="A41" s="389"/>
      <c r="B41" s="247" t="s">
        <v>178</v>
      </c>
      <c r="C41" s="193"/>
      <c r="D41" s="219"/>
      <c r="E41" s="222"/>
      <c r="F41" s="222"/>
      <c r="G41" s="222"/>
      <c r="H41" s="222"/>
      <c r="I41" s="222"/>
      <c r="J41" s="222"/>
      <c r="K41" s="222"/>
      <c r="L41" s="222"/>
      <c r="M41" s="222"/>
      <c r="N41" s="222"/>
      <c r="O41" s="222"/>
      <c r="P41" s="222"/>
      <c r="Q41" s="222"/>
      <c r="R41" s="222"/>
      <c r="S41" s="222"/>
      <c r="T41" s="222"/>
      <c r="U41" s="222"/>
      <c r="V41" s="222"/>
      <c r="W41" s="222"/>
      <c r="X41" s="222"/>
      <c r="Y41" s="219"/>
    </row>
    <row r="42" spans="1:25" x14ac:dyDescent="0.25">
      <c r="A42" s="389"/>
      <c r="B42" s="247" t="s">
        <v>179</v>
      </c>
      <c r="C42" s="193"/>
      <c r="D42" s="219"/>
      <c r="E42" s="222"/>
      <c r="F42" s="222"/>
      <c r="G42" s="222"/>
      <c r="H42" s="222"/>
      <c r="I42" s="222"/>
      <c r="J42" s="222"/>
      <c r="K42" s="222"/>
      <c r="L42" s="222"/>
      <c r="M42" s="222"/>
      <c r="N42" s="222"/>
      <c r="O42" s="222"/>
      <c r="P42" s="222"/>
      <c r="Q42" s="222"/>
      <c r="R42" s="222"/>
      <c r="S42" s="222"/>
      <c r="T42" s="222"/>
      <c r="U42" s="222"/>
      <c r="V42" s="222"/>
      <c r="W42" s="222"/>
      <c r="X42" s="222"/>
      <c r="Y42" s="219"/>
    </row>
    <row r="43" spans="1:25" x14ac:dyDescent="0.25">
      <c r="A43" s="389"/>
      <c r="B43" s="247" t="s">
        <v>180</v>
      </c>
      <c r="C43" s="250" t="e">
        <f>C7/C41</f>
        <v>#DIV/0!</v>
      </c>
      <c r="D43" s="219"/>
      <c r="E43" s="222"/>
      <c r="F43" s="222"/>
      <c r="G43" s="222"/>
      <c r="H43" s="222"/>
      <c r="I43" s="222"/>
      <c r="J43" s="222"/>
      <c r="K43" s="222"/>
      <c r="L43" s="222"/>
      <c r="M43" s="222"/>
      <c r="N43" s="222"/>
      <c r="O43" s="222"/>
      <c r="P43" s="222"/>
      <c r="Q43" s="222"/>
      <c r="R43" s="222"/>
      <c r="S43" s="222"/>
      <c r="T43" s="222"/>
      <c r="U43" s="222"/>
      <c r="V43" s="222"/>
      <c r="W43" s="222"/>
      <c r="X43" s="222"/>
      <c r="Y43" s="219"/>
    </row>
    <row r="44" spans="1:25" x14ac:dyDescent="0.25">
      <c r="A44" s="389"/>
      <c r="B44" s="247" t="s">
        <v>181</v>
      </c>
      <c r="C44" s="251" t="e">
        <f>C8/C42</f>
        <v>#DIV/0!</v>
      </c>
      <c r="D44" s="219"/>
      <c r="E44" s="222"/>
      <c r="F44" s="222"/>
      <c r="G44" s="222"/>
      <c r="H44" s="222"/>
      <c r="I44" s="222"/>
      <c r="J44" s="222"/>
      <c r="K44" s="222"/>
      <c r="L44" s="222"/>
      <c r="M44" s="222"/>
      <c r="N44" s="222"/>
      <c r="O44" s="222"/>
      <c r="P44" s="222"/>
      <c r="Q44" s="222"/>
      <c r="R44" s="222"/>
      <c r="S44" s="222"/>
      <c r="T44" s="222"/>
      <c r="U44" s="222"/>
      <c r="V44" s="222"/>
      <c r="W44" s="222"/>
      <c r="X44" s="222"/>
      <c r="Y44" s="219"/>
    </row>
    <row r="45" spans="1:25" x14ac:dyDescent="0.25">
      <c r="A45" s="244"/>
      <c r="B45" s="245"/>
      <c r="C45" s="246"/>
      <c r="D45" s="222"/>
      <c r="E45" s="222"/>
      <c r="F45" s="222"/>
      <c r="G45" s="222"/>
      <c r="H45" s="222"/>
      <c r="I45" s="222"/>
      <c r="J45" s="222"/>
      <c r="K45" s="222"/>
      <c r="L45" s="222"/>
      <c r="M45" s="222"/>
      <c r="N45" s="222"/>
      <c r="O45" s="222"/>
      <c r="P45" s="222"/>
      <c r="Q45" s="222"/>
      <c r="R45" s="222"/>
      <c r="S45" s="222"/>
      <c r="T45" s="222"/>
      <c r="U45" s="222"/>
      <c r="V45" s="222"/>
      <c r="W45" s="222"/>
      <c r="X45" s="222"/>
      <c r="Y45" s="219"/>
    </row>
    <row r="46" spans="1:25" x14ac:dyDescent="0.25">
      <c r="A46" s="219"/>
      <c r="B46" s="252" t="s">
        <v>182</v>
      </c>
      <c r="C46" s="252">
        <v>0</v>
      </c>
      <c r="D46" s="252">
        <f>C46+1</f>
        <v>1</v>
      </c>
      <c r="E46" s="252">
        <f t="shared" ref="E46:V46" si="0">D46+1</f>
        <v>2</v>
      </c>
      <c r="F46" s="252">
        <f t="shared" si="0"/>
        <v>3</v>
      </c>
      <c r="G46" s="252">
        <f t="shared" si="0"/>
        <v>4</v>
      </c>
      <c r="H46" s="252">
        <f t="shared" si="0"/>
        <v>5</v>
      </c>
      <c r="I46" s="252">
        <f t="shared" si="0"/>
        <v>6</v>
      </c>
      <c r="J46" s="252">
        <f t="shared" si="0"/>
        <v>7</v>
      </c>
      <c r="K46" s="252">
        <f t="shared" si="0"/>
        <v>8</v>
      </c>
      <c r="L46" s="253">
        <f t="shared" si="0"/>
        <v>9</v>
      </c>
      <c r="M46" s="253">
        <f t="shared" si="0"/>
        <v>10</v>
      </c>
      <c r="N46" s="253">
        <f t="shared" si="0"/>
        <v>11</v>
      </c>
      <c r="O46" s="253">
        <f t="shared" si="0"/>
        <v>12</v>
      </c>
      <c r="P46" s="253">
        <f t="shared" si="0"/>
        <v>13</v>
      </c>
      <c r="Q46" s="253">
        <f>P46+1</f>
        <v>14</v>
      </c>
      <c r="R46" s="253">
        <f t="shared" si="0"/>
        <v>15</v>
      </c>
      <c r="S46" s="253">
        <f t="shared" si="0"/>
        <v>16</v>
      </c>
      <c r="T46" s="253">
        <f t="shared" si="0"/>
        <v>17</v>
      </c>
      <c r="U46" s="253">
        <f t="shared" si="0"/>
        <v>18</v>
      </c>
      <c r="V46" s="253">
        <f t="shared" si="0"/>
        <v>19</v>
      </c>
      <c r="W46" s="253">
        <f>V46+1</f>
        <v>20</v>
      </c>
      <c r="X46" s="252" t="s">
        <v>42</v>
      </c>
      <c r="Y46" s="219"/>
    </row>
    <row r="47" spans="1:25" x14ac:dyDescent="0.25">
      <c r="A47" s="219"/>
      <c r="B47" s="220" t="s">
        <v>183</v>
      </c>
      <c r="C47" s="219"/>
      <c r="D47" s="219"/>
      <c r="E47" s="219"/>
      <c r="F47" s="219"/>
      <c r="G47" s="219"/>
      <c r="H47" s="219"/>
      <c r="I47" s="219"/>
      <c r="J47" s="219"/>
      <c r="K47" s="219"/>
      <c r="L47" s="219"/>
      <c r="M47" s="219"/>
      <c r="N47" s="219"/>
      <c r="O47" s="219"/>
      <c r="P47" s="219"/>
      <c r="Q47" s="219"/>
      <c r="R47" s="219"/>
      <c r="S47" s="219"/>
      <c r="T47" s="219"/>
      <c r="U47" s="219"/>
      <c r="V47" s="219"/>
      <c r="W47" s="219"/>
      <c r="X47" s="219"/>
      <c r="Y47" s="219"/>
    </row>
    <row r="48" spans="1:25" x14ac:dyDescent="0.25">
      <c r="A48" s="402" t="s">
        <v>184</v>
      </c>
      <c r="B48" s="254" t="s">
        <v>185</v>
      </c>
      <c r="C48" s="194">
        <f t="shared" ref="C48:W48" si="1">C49+C59+C60</f>
        <v>0</v>
      </c>
      <c r="D48" s="194">
        <f>D49+D59+D60</f>
        <v>0</v>
      </c>
      <c r="E48" s="194">
        <f t="shared" si="1"/>
        <v>0</v>
      </c>
      <c r="F48" s="194">
        <f t="shared" si="1"/>
        <v>0</v>
      </c>
      <c r="G48" s="194">
        <f t="shared" si="1"/>
        <v>0</v>
      </c>
      <c r="H48" s="194">
        <f t="shared" si="1"/>
        <v>0</v>
      </c>
      <c r="I48" s="194">
        <f t="shared" si="1"/>
        <v>0</v>
      </c>
      <c r="J48" s="194">
        <f t="shared" si="1"/>
        <v>0</v>
      </c>
      <c r="K48" s="194">
        <f t="shared" si="1"/>
        <v>0</v>
      </c>
      <c r="L48" s="194">
        <f t="shared" si="1"/>
        <v>0</v>
      </c>
      <c r="M48" s="194">
        <f t="shared" si="1"/>
        <v>0</v>
      </c>
      <c r="N48" s="194">
        <f t="shared" si="1"/>
        <v>0</v>
      </c>
      <c r="O48" s="194">
        <f t="shared" si="1"/>
        <v>0</v>
      </c>
      <c r="P48" s="194">
        <f t="shared" si="1"/>
        <v>0</v>
      </c>
      <c r="Q48" s="194">
        <f t="shared" si="1"/>
        <v>0</v>
      </c>
      <c r="R48" s="194">
        <f t="shared" si="1"/>
        <v>0</v>
      </c>
      <c r="S48" s="194">
        <f t="shared" si="1"/>
        <v>0</v>
      </c>
      <c r="T48" s="194">
        <f t="shared" si="1"/>
        <v>0</v>
      </c>
      <c r="U48" s="194">
        <f t="shared" si="1"/>
        <v>0</v>
      </c>
      <c r="V48" s="194">
        <f t="shared" si="1"/>
        <v>0</v>
      </c>
      <c r="W48" s="194">
        <f t="shared" si="1"/>
        <v>0</v>
      </c>
      <c r="X48" s="255" t="str">
        <f>IF(SUM(C48:V48)&gt;0,SUM(C48:V48),"")</f>
        <v/>
      </c>
      <c r="Y48" s="219"/>
    </row>
    <row r="49" spans="1:25" x14ac:dyDescent="0.25">
      <c r="A49" s="389"/>
      <c r="B49" s="256" t="s">
        <v>186</v>
      </c>
      <c r="C49" s="257"/>
      <c r="D49" s="258">
        <f>SUM(D50:D58)</f>
        <v>0</v>
      </c>
      <c r="E49" s="258">
        <f t="shared" ref="E49:W49" si="2">SUM(E50:E58)</f>
        <v>0</v>
      </c>
      <c r="F49" s="258">
        <f t="shared" si="2"/>
        <v>0</v>
      </c>
      <c r="G49" s="258">
        <f t="shared" si="2"/>
        <v>0</v>
      </c>
      <c r="H49" s="258">
        <f t="shared" si="2"/>
        <v>0</v>
      </c>
      <c r="I49" s="258">
        <f t="shared" si="2"/>
        <v>0</v>
      </c>
      <c r="J49" s="258">
        <f t="shared" si="2"/>
        <v>0</v>
      </c>
      <c r="K49" s="258">
        <f t="shared" si="2"/>
        <v>0</v>
      </c>
      <c r="L49" s="258">
        <f t="shared" si="2"/>
        <v>0</v>
      </c>
      <c r="M49" s="258">
        <f t="shared" si="2"/>
        <v>0</v>
      </c>
      <c r="N49" s="258">
        <f t="shared" si="2"/>
        <v>0</v>
      </c>
      <c r="O49" s="258">
        <f t="shared" si="2"/>
        <v>0</v>
      </c>
      <c r="P49" s="258">
        <f t="shared" si="2"/>
        <v>0</v>
      </c>
      <c r="Q49" s="258">
        <f t="shared" si="2"/>
        <v>0</v>
      </c>
      <c r="R49" s="258">
        <f t="shared" si="2"/>
        <v>0</v>
      </c>
      <c r="S49" s="258">
        <f t="shared" si="2"/>
        <v>0</v>
      </c>
      <c r="T49" s="258">
        <f t="shared" si="2"/>
        <v>0</v>
      </c>
      <c r="U49" s="258">
        <f t="shared" si="2"/>
        <v>0</v>
      </c>
      <c r="V49" s="258">
        <f t="shared" si="2"/>
        <v>0</v>
      </c>
      <c r="W49" s="258">
        <f t="shared" si="2"/>
        <v>0</v>
      </c>
      <c r="X49" s="219"/>
      <c r="Y49" s="219"/>
    </row>
    <row r="50" spans="1:25" s="263" customFormat="1" x14ac:dyDescent="0.25">
      <c r="A50" s="389"/>
      <c r="B50" s="259" t="s">
        <v>187</v>
      </c>
      <c r="C50" s="260"/>
      <c r="D50" s="261"/>
      <c r="E50" s="260"/>
      <c r="F50" s="260"/>
      <c r="G50" s="260"/>
      <c r="H50" s="260"/>
      <c r="I50" s="260"/>
      <c r="J50" s="260"/>
      <c r="K50" s="260"/>
      <c r="L50" s="260"/>
      <c r="M50" s="260"/>
      <c r="N50" s="260"/>
      <c r="O50" s="260"/>
      <c r="P50" s="260"/>
      <c r="Q50" s="260"/>
      <c r="R50" s="260"/>
      <c r="S50" s="260"/>
      <c r="T50" s="260"/>
      <c r="U50" s="260"/>
      <c r="V50" s="260"/>
      <c r="W50" s="260"/>
      <c r="X50" s="219"/>
      <c r="Y50" s="262"/>
    </row>
    <row r="51" spans="1:25" s="263" customFormat="1" x14ac:dyDescent="0.25">
      <c r="A51" s="389"/>
      <c r="B51" s="259" t="s">
        <v>188</v>
      </c>
      <c r="C51" s="260"/>
      <c r="D51" s="261"/>
      <c r="E51" s="260"/>
      <c r="F51" s="260"/>
      <c r="G51" s="260"/>
      <c r="H51" s="260"/>
      <c r="I51" s="260"/>
      <c r="J51" s="260"/>
      <c r="K51" s="260"/>
      <c r="L51" s="260"/>
      <c r="M51" s="260"/>
      <c r="N51" s="260"/>
      <c r="O51" s="260"/>
      <c r="P51" s="260"/>
      <c r="Q51" s="260"/>
      <c r="R51" s="260"/>
      <c r="S51" s="260"/>
      <c r="T51" s="260"/>
      <c r="U51" s="260"/>
      <c r="V51" s="260"/>
      <c r="W51" s="260"/>
      <c r="X51" s="219"/>
      <c r="Y51" s="262"/>
    </row>
    <row r="52" spans="1:25" s="263" customFormat="1" x14ac:dyDescent="0.25">
      <c r="A52" s="389"/>
      <c r="B52" s="259" t="s">
        <v>189</v>
      </c>
      <c r="C52" s="260"/>
      <c r="D52" s="261"/>
      <c r="E52" s="260"/>
      <c r="F52" s="260"/>
      <c r="G52" s="260"/>
      <c r="H52" s="260"/>
      <c r="I52" s="260"/>
      <c r="J52" s="260"/>
      <c r="K52" s="260"/>
      <c r="L52" s="260"/>
      <c r="M52" s="260"/>
      <c r="N52" s="260"/>
      <c r="O52" s="260"/>
      <c r="P52" s="260"/>
      <c r="Q52" s="260"/>
      <c r="R52" s="260"/>
      <c r="S52" s="260"/>
      <c r="T52" s="260"/>
      <c r="U52" s="260"/>
      <c r="V52" s="260"/>
      <c r="W52" s="260"/>
      <c r="X52" s="219"/>
      <c r="Y52" s="262"/>
    </row>
    <row r="53" spans="1:25" s="263" customFormat="1" x14ac:dyDescent="0.25">
      <c r="A53" s="389"/>
      <c r="B53" s="259" t="s">
        <v>190</v>
      </c>
      <c r="C53" s="195"/>
      <c r="D53" s="264"/>
      <c r="E53" s="265">
        <f t="shared" ref="E53:V53" si="3">D53</f>
        <v>0</v>
      </c>
      <c r="F53" s="265">
        <f t="shared" si="3"/>
        <v>0</v>
      </c>
      <c r="G53" s="265">
        <f t="shared" si="3"/>
        <v>0</v>
      </c>
      <c r="H53" s="265">
        <f t="shared" si="3"/>
        <v>0</v>
      </c>
      <c r="I53" s="265">
        <f t="shared" si="3"/>
        <v>0</v>
      </c>
      <c r="J53" s="265">
        <f t="shared" si="3"/>
        <v>0</v>
      </c>
      <c r="K53" s="265">
        <f t="shared" si="3"/>
        <v>0</v>
      </c>
      <c r="L53" s="265">
        <f t="shared" si="3"/>
        <v>0</v>
      </c>
      <c r="M53" s="265">
        <f t="shared" si="3"/>
        <v>0</v>
      </c>
      <c r="N53" s="265">
        <f t="shared" si="3"/>
        <v>0</v>
      </c>
      <c r="O53" s="265">
        <f t="shared" si="3"/>
        <v>0</v>
      </c>
      <c r="P53" s="265">
        <f t="shared" si="3"/>
        <v>0</v>
      </c>
      <c r="Q53" s="265">
        <f t="shared" si="3"/>
        <v>0</v>
      </c>
      <c r="R53" s="265">
        <f t="shared" si="3"/>
        <v>0</v>
      </c>
      <c r="S53" s="265">
        <f t="shared" si="3"/>
        <v>0</v>
      </c>
      <c r="T53" s="265">
        <f t="shared" si="3"/>
        <v>0</v>
      </c>
      <c r="U53" s="265">
        <f t="shared" si="3"/>
        <v>0</v>
      </c>
      <c r="V53" s="265">
        <f t="shared" si="3"/>
        <v>0</v>
      </c>
      <c r="W53" s="265">
        <f>V53</f>
        <v>0</v>
      </c>
      <c r="X53" s="219"/>
      <c r="Y53" s="262"/>
    </row>
    <row r="54" spans="1:25" s="263" customFormat="1" ht="12" customHeight="1" x14ac:dyDescent="0.25">
      <c r="A54" s="389"/>
      <c r="B54" s="259" t="s">
        <v>191</v>
      </c>
      <c r="C54" s="260"/>
      <c r="D54" s="261"/>
      <c r="E54" s="260"/>
      <c r="F54" s="260"/>
      <c r="G54" s="260"/>
      <c r="H54" s="260"/>
      <c r="I54" s="260"/>
      <c r="J54" s="260"/>
      <c r="K54" s="260"/>
      <c r="L54" s="260"/>
      <c r="M54" s="260"/>
      <c r="N54" s="260"/>
      <c r="O54" s="260"/>
      <c r="P54" s="260"/>
      <c r="Q54" s="260"/>
      <c r="R54" s="260"/>
      <c r="S54" s="260"/>
      <c r="T54" s="260"/>
      <c r="U54" s="260"/>
      <c r="V54" s="260"/>
      <c r="W54" s="260"/>
      <c r="X54" s="219"/>
      <c r="Y54" s="262"/>
    </row>
    <row r="55" spans="1:25" s="263" customFormat="1" ht="12" customHeight="1" x14ac:dyDescent="0.25">
      <c r="A55" s="389"/>
      <c r="B55" s="259" t="s">
        <v>192</v>
      </c>
      <c r="C55" s="260"/>
      <c r="D55" s="261"/>
      <c r="E55" s="260"/>
      <c r="F55" s="260"/>
      <c r="G55" s="260"/>
      <c r="H55" s="260"/>
      <c r="I55" s="260"/>
      <c r="J55" s="260"/>
      <c r="K55" s="260"/>
      <c r="L55" s="260"/>
      <c r="M55" s="260"/>
      <c r="N55" s="260"/>
      <c r="O55" s="260"/>
      <c r="P55" s="260"/>
      <c r="Q55" s="260"/>
      <c r="R55" s="260"/>
      <c r="S55" s="260"/>
      <c r="T55" s="260"/>
      <c r="U55" s="260"/>
      <c r="V55" s="260"/>
      <c r="W55" s="260"/>
      <c r="X55" s="219"/>
      <c r="Y55" s="262"/>
    </row>
    <row r="56" spans="1:25" s="263" customFormat="1" x14ac:dyDescent="0.25">
      <c r="A56" s="389"/>
      <c r="B56" s="259" t="s">
        <v>193</v>
      </c>
      <c r="C56" s="260"/>
      <c r="D56" s="261"/>
      <c r="E56" s="260"/>
      <c r="F56" s="260"/>
      <c r="G56" s="260"/>
      <c r="H56" s="260"/>
      <c r="I56" s="260"/>
      <c r="J56" s="260"/>
      <c r="K56" s="260"/>
      <c r="L56" s="260"/>
      <c r="M56" s="260"/>
      <c r="N56" s="260"/>
      <c r="O56" s="260"/>
      <c r="P56" s="260"/>
      <c r="Q56" s="260"/>
      <c r="R56" s="260"/>
      <c r="S56" s="260"/>
      <c r="T56" s="260"/>
      <c r="U56" s="260"/>
      <c r="V56" s="260"/>
      <c r="W56" s="260"/>
      <c r="X56" s="219"/>
      <c r="Y56" s="262"/>
    </row>
    <row r="57" spans="1:25" s="263" customFormat="1" x14ac:dyDescent="0.25">
      <c r="A57" s="389"/>
      <c r="B57" s="259" t="s">
        <v>194</v>
      </c>
      <c r="C57" s="195"/>
      <c r="D57" s="264"/>
      <c r="E57" s="265">
        <f t="shared" ref="E57:V57" si="4">D57</f>
        <v>0</v>
      </c>
      <c r="F57" s="265">
        <f t="shared" si="4"/>
        <v>0</v>
      </c>
      <c r="G57" s="265">
        <f t="shared" si="4"/>
        <v>0</v>
      </c>
      <c r="H57" s="265">
        <f t="shared" si="4"/>
        <v>0</v>
      </c>
      <c r="I57" s="265">
        <f t="shared" si="4"/>
        <v>0</v>
      </c>
      <c r="J57" s="265">
        <f t="shared" si="4"/>
        <v>0</v>
      </c>
      <c r="K57" s="265">
        <f t="shared" si="4"/>
        <v>0</v>
      </c>
      <c r="L57" s="265">
        <f t="shared" si="4"/>
        <v>0</v>
      </c>
      <c r="M57" s="265">
        <f t="shared" si="4"/>
        <v>0</v>
      </c>
      <c r="N57" s="265">
        <f t="shared" si="4"/>
        <v>0</v>
      </c>
      <c r="O57" s="265">
        <f t="shared" si="4"/>
        <v>0</v>
      </c>
      <c r="P57" s="265">
        <f t="shared" si="4"/>
        <v>0</v>
      </c>
      <c r="Q57" s="265">
        <f t="shared" si="4"/>
        <v>0</v>
      </c>
      <c r="R57" s="265">
        <f t="shared" si="4"/>
        <v>0</v>
      </c>
      <c r="S57" s="265">
        <f t="shared" si="4"/>
        <v>0</v>
      </c>
      <c r="T57" s="265">
        <f t="shared" si="4"/>
        <v>0</v>
      </c>
      <c r="U57" s="265">
        <f t="shared" si="4"/>
        <v>0</v>
      </c>
      <c r="V57" s="265">
        <f t="shared" si="4"/>
        <v>0</v>
      </c>
      <c r="W57" s="265">
        <f>V57</f>
        <v>0</v>
      </c>
      <c r="X57" s="219"/>
      <c r="Y57" s="262"/>
    </row>
    <row r="58" spans="1:25" s="263" customFormat="1" ht="13.5" customHeight="1" x14ac:dyDescent="0.25">
      <c r="A58" s="389"/>
      <c r="B58" s="266" t="s">
        <v>195</v>
      </c>
      <c r="C58" s="260"/>
      <c r="D58" s="261"/>
      <c r="E58" s="260"/>
      <c r="F58" s="260"/>
      <c r="G58" s="260"/>
      <c r="H58" s="260"/>
      <c r="I58" s="260"/>
      <c r="J58" s="260"/>
      <c r="K58" s="260"/>
      <c r="L58" s="260"/>
      <c r="M58" s="260"/>
      <c r="N58" s="260"/>
      <c r="O58" s="260"/>
      <c r="P58" s="260"/>
      <c r="Q58" s="260"/>
      <c r="R58" s="260"/>
      <c r="S58" s="260"/>
      <c r="T58" s="260"/>
      <c r="U58" s="260"/>
      <c r="V58" s="260"/>
      <c r="W58" s="260"/>
      <c r="X58" s="219"/>
      <c r="Y58" s="262"/>
    </row>
    <row r="59" spans="1:25" ht="41.25" customHeight="1" x14ac:dyDescent="0.25">
      <c r="A59" s="389"/>
      <c r="B59" s="267" t="s">
        <v>196</v>
      </c>
      <c r="C59" s="196"/>
      <c r="D59" s="197"/>
      <c r="E59" s="268">
        <f t="shared" ref="E59:T60" si="5">D59</f>
        <v>0</v>
      </c>
      <c r="F59" s="268">
        <f t="shared" si="5"/>
        <v>0</v>
      </c>
      <c r="G59" s="268">
        <f t="shared" si="5"/>
        <v>0</v>
      </c>
      <c r="H59" s="268">
        <f t="shared" si="5"/>
        <v>0</v>
      </c>
      <c r="I59" s="268">
        <f t="shared" si="5"/>
        <v>0</v>
      </c>
      <c r="J59" s="268">
        <f t="shared" si="5"/>
        <v>0</v>
      </c>
      <c r="K59" s="268">
        <f t="shared" si="5"/>
        <v>0</v>
      </c>
      <c r="L59" s="268">
        <f t="shared" si="5"/>
        <v>0</v>
      </c>
      <c r="M59" s="268">
        <f t="shared" si="5"/>
        <v>0</v>
      </c>
      <c r="N59" s="268">
        <f t="shared" si="5"/>
        <v>0</v>
      </c>
      <c r="O59" s="268">
        <f t="shared" si="5"/>
        <v>0</v>
      </c>
      <c r="P59" s="268">
        <f t="shared" si="5"/>
        <v>0</v>
      </c>
      <c r="Q59" s="268">
        <f t="shared" si="5"/>
        <v>0</v>
      </c>
      <c r="R59" s="268">
        <f t="shared" si="5"/>
        <v>0</v>
      </c>
      <c r="S59" s="268">
        <f t="shared" si="5"/>
        <v>0</v>
      </c>
      <c r="T59" s="268">
        <f t="shared" si="5"/>
        <v>0</v>
      </c>
      <c r="U59" s="268">
        <f t="shared" ref="U59:V60" si="6">T59</f>
        <v>0</v>
      </c>
      <c r="V59" s="268">
        <f t="shared" si="6"/>
        <v>0</v>
      </c>
      <c r="W59" s="268">
        <f>V59</f>
        <v>0</v>
      </c>
      <c r="X59" s="219"/>
      <c r="Y59" s="219"/>
    </row>
    <row r="60" spans="1:25" ht="21" customHeight="1" x14ac:dyDescent="0.25">
      <c r="A60" s="389"/>
      <c r="B60" s="269" t="s">
        <v>197</v>
      </c>
      <c r="C60" s="270"/>
      <c r="D60" s="197"/>
      <c r="E60" s="268">
        <f t="shared" si="5"/>
        <v>0</v>
      </c>
      <c r="F60" s="268">
        <f t="shared" si="5"/>
        <v>0</v>
      </c>
      <c r="G60" s="268">
        <f t="shared" si="5"/>
        <v>0</v>
      </c>
      <c r="H60" s="268">
        <f t="shared" si="5"/>
        <v>0</v>
      </c>
      <c r="I60" s="268">
        <f t="shared" si="5"/>
        <v>0</v>
      </c>
      <c r="J60" s="268">
        <f t="shared" si="5"/>
        <v>0</v>
      </c>
      <c r="K60" s="268">
        <f t="shared" si="5"/>
        <v>0</v>
      </c>
      <c r="L60" s="268">
        <f t="shared" si="5"/>
        <v>0</v>
      </c>
      <c r="M60" s="268">
        <f t="shared" si="5"/>
        <v>0</v>
      </c>
      <c r="N60" s="268">
        <f t="shared" si="5"/>
        <v>0</v>
      </c>
      <c r="O60" s="268">
        <f t="shared" si="5"/>
        <v>0</v>
      </c>
      <c r="P60" s="268">
        <f t="shared" si="5"/>
        <v>0</v>
      </c>
      <c r="Q60" s="268">
        <f t="shared" si="5"/>
        <v>0</v>
      </c>
      <c r="R60" s="268">
        <f t="shared" si="5"/>
        <v>0</v>
      </c>
      <c r="S60" s="268">
        <f t="shared" si="5"/>
        <v>0</v>
      </c>
      <c r="T60" s="268">
        <f t="shared" si="5"/>
        <v>0</v>
      </c>
      <c r="U60" s="268">
        <f t="shared" si="6"/>
        <v>0</v>
      </c>
      <c r="V60" s="268">
        <f t="shared" si="6"/>
        <v>0</v>
      </c>
      <c r="W60" s="268">
        <f>V60</f>
        <v>0</v>
      </c>
      <c r="X60" s="219"/>
      <c r="Y60" s="219"/>
    </row>
    <row r="61" spans="1:25" x14ac:dyDescent="0.25">
      <c r="A61" s="219"/>
      <c r="B61" s="271"/>
      <c r="C61" s="271"/>
      <c r="D61" s="271"/>
      <c r="E61" s="271"/>
      <c r="F61" s="271"/>
      <c r="G61" s="271"/>
      <c r="H61" s="271"/>
      <c r="I61" s="271"/>
      <c r="J61" s="271"/>
      <c r="K61" s="271"/>
      <c r="L61" s="271"/>
      <c r="M61" s="271"/>
      <c r="N61" s="271"/>
      <c r="O61" s="271"/>
      <c r="P61" s="271"/>
      <c r="Q61" s="271"/>
      <c r="R61" s="271"/>
      <c r="S61" s="271"/>
      <c r="T61" s="271"/>
      <c r="U61" s="271"/>
      <c r="V61" s="271"/>
      <c r="W61" s="271"/>
      <c r="X61" s="219"/>
      <c r="Y61" s="219"/>
    </row>
    <row r="62" spans="1:25" x14ac:dyDescent="0.25">
      <c r="A62" s="381" t="s">
        <v>198</v>
      </c>
      <c r="B62" s="254" t="s">
        <v>199</v>
      </c>
      <c r="C62" s="198">
        <f>C63+C64+C71</f>
        <v>0</v>
      </c>
      <c r="D62" s="198">
        <f>D63+D64+D71+D70</f>
        <v>0</v>
      </c>
      <c r="E62" s="198">
        <f t="shared" ref="E62:W62" si="7">E63+E64+E71+E70</f>
        <v>0</v>
      </c>
      <c r="F62" s="198">
        <f t="shared" si="7"/>
        <v>0</v>
      </c>
      <c r="G62" s="198">
        <f t="shared" si="7"/>
        <v>0</v>
      </c>
      <c r="H62" s="198">
        <f t="shared" si="7"/>
        <v>0</v>
      </c>
      <c r="I62" s="198">
        <f t="shared" si="7"/>
        <v>0</v>
      </c>
      <c r="J62" s="198">
        <f t="shared" si="7"/>
        <v>0</v>
      </c>
      <c r="K62" s="198">
        <f t="shared" si="7"/>
        <v>0</v>
      </c>
      <c r="L62" s="198">
        <f t="shared" si="7"/>
        <v>0</v>
      </c>
      <c r="M62" s="198">
        <f t="shared" si="7"/>
        <v>0</v>
      </c>
      <c r="N62" s="198">
        <f t="shared" si="7"/>
        <v>0</v>
      </c>
      <c r="O62" s="198">
        <f t="shared" si="7"/>
        <v>0</v>
      </c>
      <c r="P62" s="198">
        <f t="shared" si="7"/>
        <v>0</v>
      </c>
      <c r="Q62" s="198">
        <f t="shared" si="7"/>
        <v>0</v>
      </c>
      <c r="R62" s="198">
        <f t="shared" si="7"/>
        <v>0</v>
      </c>
      <c r="S62" s="198">
        <f t="shared" si="7"/>
        <v>0</v>
      </c>
      <c r="T62" s="198">
        <f t="shared" si="7"/>
        <v>0</v>
      </c>
      <c r="U62" s="198">
        <f t="shared" si="7"/>
        <v>0</v>
      </c>
      <c r="V62" s="198">
        <f t="shared" si="7"/>
        <v>0</v>
      </c>
      <c r="W62" s="198">
        <f t="shared" si="7"/>
        <v>0</v>
      </c>
      <c r="X62" s="255">
        <f>SUM(C62:W62)</f>
        <v>0</v>
      </c>
      <c r="Y62" s="219"/>
    </row>
    <row r="63" spans="1:25" x14ac:dyDescent="0.25">
      <c r="A63" s="382"/>
      <c r="B63" s="272" t="s">
        <v>200</v>
      </c>
      <c r="C63" s="196"/>
      <c r="D63" s="268">
        <f>F$9*C$7</f>
        <v>0</v>
      </c>
      <c r="E63" s="268">
        <f t="shared" ref="E63:T69" si="8">D63</f>
        <v>0</v>
      </c>
      <c r="F63" s="268">
        <f t="shared" si="8"/>
        <v>0</v>
      </c>
      <c r="G63" s="268">
        <f t="shared" si="8"/>
        <v>0</v>
      </c>
      <c r="H63" s="268">
        <f t="shared" si="8"/>
        <v>0</v>
      </c>
      <c r="I63" s="268">
        <f t="shared" si="8"/>
        <v>0</v>
      </c>
      <c r="J63" s="268">
        <f t="shared" si="8"/>
        <v>0</v>
      </c>
      <c r="K63" s="268">
        <f t="shared" si="8"/>
        <v>0</v>
      </c>
      <c r="L63" s="268">
        <f t="shared" si="8"/>
        <v>0</v>
      </c>
      <c r="M63" s="268">
        <f t="shared" si="8"/>
        <v>0</v>
      </c>
      <c r="N63" s="268">
        <f t="shared" si="8"/>
        <v>0</v>
      </c>
      <c r="O63" s="268">
        <f t="shared" si="8"/>
        <v>0</v>
      </c>
      <c r="P63" s="268">
        <f t="shared" si="8"/>
        <v>0</v>
      </c>
      <c r="Q63" s="268">
        <f t="shared" si="8"/>
        <v>0</v>
      </c>
      <c r="R63" s="268">
        <f t="shared" si="8"/>
        <v>0</v>
      </c>
      <c r="S63" s="268">
        <f t="shared" si="8"/>
        <v>0</v>
      </c>
      <c r="T63" s="268">
        <f t="shared" si="8"/>
        <v>0</v>
      </c>
      <c r="U63" s="268">
        <f t="shared" ref="U63:W69" si="9">T63</f>
        <v>0</v>
      </c>
      <c r="V63" s="268">
        <f t="shared" si="9"/>
        <v>0</v>
      </c>
      <c r="W63" s="268">
        <f t="shared" si="9"/>
        <v>0</v>
      </c>
      <c r="X63" s="219"/>
      <c r="Y63" s="219"/>
    </row>
    <row r="64" spans="1:25" ht="16.5" customHeight="1" x14ac:dyDescent="0.25">
      <c r="A64" s="382"/>
      <c r="B64" s="273" t="s">
        <v>201</v>
      </c>
      <c r="C64" s="196"/>
      <c r="D64" s="268">
        <f>SUM(D65:D69)</f>
        <v>0</v>
      </c>
      <c r="E64" s="268">
        <f t="shared" si="8"/>
        <v>0</v>
      </c>
      <c r="F64" s="268">
        <f t="shared" si="8"/>
        <v>0</v>
      </c>
      <c r="G64" s="268">
        <f t="shared" si="8"/>
        <v>0</v>
      </c>
      <c r="H64" s="268">
        <f t="shared" si="8"/>
        <v>0</v>
      </c>
      <c r="I64" s="268">
        <f t="shared" si="8"/>
        <v>0</v>
      </c>
      <c r="J64" s="268">
        <f t="shared" si="8"/>
        <v>0</v>
      </c>
      <c r="K64" s="268">
        <f t="shared" si="8"/>
        <v>0</v>
      </c>
      <c r="L64" s="268">
        <f t="shared" si="8"/>
        <v>0</v>
      </c>
      <c r="M64" s="268">
        <f t="shared" si="8"/>
        <v>0</v>
      </c>
      <c r="N64" s="268">
        <f t="shared" si="8"/>
        <v>0</v>
      </c>
      <c r="O64" s="268">
        <f t="shared" si="8"/>
        <v>0</v>
      </c>
      <c r="P64" s="268">
        <f t="shared" si="8"/>
        <v>0</v>
      </c>
      <c r="Q64" s="268">
        <f t="shared" si="8"/>
        <v>0</v>
      </c>
      <c r="R64" s="268">
        <f t="shared" si="8"/>
        <v>0</v>
      </c>
      <c r="S64" s="268">
        <f t="shared" si="8"/>
        <v>0</v>
      </c>
      <c r="T64" s="268">
        <f t="shared" si="8"/>
        <v>0</v>
      </c>
      <c r="U64" s="268">
        <f t="shared" si="9"/>
        <v>0</v>
      </c>
      <c r="V64" s="268">
        <f t="shared" si="9"/>
        <v>0</v>
      </c>
      <c r="W64" s="268">
        <f t="shared" si="9"/>
        <v>0</v>
      </c>
      <c r="X64" s="219"/>
      <c r="Y64" s="219"/>
    </row>
    <row r="65" spans="1:25" x14ac:dyDescent="0.25">
      <c r="A65" s="382"/>
      <c r="B65" s="272" t="s">
        <v>202</v>
      </c>
      <c r="C65" s="268"/>
      <c r="D65" s="268">
        <f>$F10*$C$9</f>
        <v>0</v>
      </c>
      <c r="E65" s="268">
        <f t="shared" si="8"/>
        <v>0</v>
      </c>
      <c r="F65" s="268">
        <f t="shared" si="8"/>
        <v>0</v>
      </c>
      <c r="G65" s="268">
        <f t="shared" si="8"/>
        <v>0</v>
      </c>
      <c r="H65" s="268">
        <f t="shared" si="8"/>
        <v>0</v>
      </c>
      <c r="I65" s="268">
        <f t="shared" si="8"/>
        <v>0</v>
      </c>
      <c r="J65" s="268">
        <f t="shared" si="8"/>
        <v>0</v>
      </c>
      <c r="K65" s="268">
        <f t="shared" si="8"/>
        <v>0</v>
      </c>
      <c r="L65" s="268">
        <f t="shared" si="8"/>
        <v>0</v>
      </c>
      <c r="M65" s="268">
        <f t="shared" si="8"/>
        <v>0</v>
      </c>
      <c r="N65" s="268">
        <f t="shared" si="8"/>
        <v>0</v>
      </c>
      <c r="O65" s="268">
        <f t="shared" si="8"/>
        <v>0</v>
      </c>
      <c r="P65" s="268">
        <f t="shared" si="8"/>
        <v>0</v>
      </c>
      <c r="Q65" s="268">
        <f t="shared" si="8"/>
        <v>0</v>
      </c>
      <c r="R65" s="268">
        <f t="shared" si="8"/>
        <v>0</v>
      </c>
      <c r="S65" s="268">
        <f t="shared" si="8"/>
        <v>0</v>
      </c>
      <c r="T65" s="268">
        <f t="shared" si="8"/>
        <v>0</v>
      </c>
      <c r="U65" s="268">
        <f t="shared" si="9"/>
        <v>0</v>
      </c>
      <c r="V65" s="268">
        <f t="shared" si="9"/>
        <v>0</v>
      </c>
      <c r="W65" s="268">
        <f t="shared" si="9"/>
        <v>0</v>
      </c>
      <c r="X65" s="219"/>
      <c r="Y65" s="219"/>
    </row>
    <row r="66" spans="1:25" x14ac:dyDescent="0.25">
      <c r="A66" s="382"/>
      <c r="B66" s="272" t="s">
        <v>203</v>
      </c>
      <c r="C66" s="268"/>
      <c r="D66" s="268">
        <f>$F11*$C$9</f>
        <v>0</v>
      </c>
      <c r="E66" s="268">
        <f t="shared" si="8"/>
        <v>0</v>
      </c>
      <c r="F66" s="268">
        <f t="shared" si="8"/>
        <v>0</v>
      </c>
      <c r="G66" s="268">
        <f t="shared" si="8"/>
        <v>0</v>
      </c>
      <c r="H66" s="268">
        <f t="shared" si="8"/>
        <v>0</v>
      </c>
      <c r="I66" s="268">
        <f t="shared" si="8"/>
        <v>0</v>
      </c>
      <c r="J66" s="268">
        <f t="shared" si="8"/>
        <v>0</v>
      </c>
      <c r="K66" s="268">
        <f t="shared" si="8"/>
        <v>0</v>
      </c>
      <c r="L66" s="268">
        <f t="shared" si="8"/>
        <v>0</v>
      </c>
      <c r="M66" s="268">
        <f t="shared" si="8"/>
        <v>0</v>
      </c>
      <c r="N66" s="268">
        <f t="shared" si="8"/>
        <v>0</v>
      </c>
      <c r="O66" s="268">
        <f t="shared" si="8"/>
        <v>0</v>
      </c>
      <c r="P66" s="268">
        <f t="shared" si="8"/>
        <v>0</v>
      </c>
      <c r="Q66" s="268">
        <f t="shared" si="8"/>
        <v>0</v>
      </c>
      <c r="R66" s="268">
        <f t="shared" si="8"/>
        <v>0</v>
      </c>
      <c r="S66" s="268">
        <f t="shared" si="8"/>
        <v>0</v>
      </c>
      <c r="T66" s="268">
        <f t="shared" si="8"/>
        <v>0</v>
      </c>
      <c r="U66" s="268">
        <f t="shared" si="9"/>
        <v>0</v>
      </c>
      <c r="V66" s="268">
        <f t="shared" si="9"/>
        <v>0</v>
      </c>
      <c r="W66" s="268">
        <f t="shared" si="9"/>
        <v>0</v>
      </c>
      <c r="X66" s="219"/>
      <c r="Y66" s="219"/>
    </row>
    <row r="67" spans="1:25" x14ac:dyDescent="0.25">
      <c r="A67" s="382"/>
      <c r="B67" s="272" t="s">
        <v>204</v>
      </c>
      <c r="C67" s="268"/>
      <c r="D67" s="268">
        <f>$F13*$C$9</f>
        <v>0</v>
      </c>
      <c r="E67" s="268">
        <f t="shared" si="8"/>
        <v>0</v>
      </c>
      <c r="F67" s="268">
        <f t="shared" si="8"/>
        <v>0</v>
      </c>
      <c r="G67" s="268">
        <f t="shared" si="8"/>
        <v>0</v>
      </c>
      <c r="H67" s="268">
        <f t="shared" si="8"/>
        <v>0</v>
      </c>
      <c r="I67" s="268">
        <f t="shared" si="8"/>
        <v>0</v>
      </c>
      <c r="J67" s="268">
        <f t="shared" si="8"/>
        <v>0</v>
      </c>
      <c r="K67" s="268">
        <f t="shared" si="8"/>
        <v>0</v>
      </c>
      <c r="L67" s="268">
        <f t="shared" si="8"/>
        <v>0</v>
      </c>
      <c r="M67" s="268">
        <f t="shared" si="8"/>
        <v>0</v>
      </c>
      <c r="N67" s="268">
        <f t="shared" si="8"/>
        <v>0</v>
      </c>
      <c r="O67" s="268">
        <f t="shared" si="8"/>
        <v>0</v>
      </c>
      <c r="P67" s="268">
        <f t="shared" si="8"/>
        <v>0</v>
      </c>
      <c r="Q67" s="268">
        <f t="shared" si="8"/>
        <v>0</v>
      </c>
      <c r="R67" s="268">
        <f t="shared" si="8"/>
        <v>0</v>
      </c>
      <c r="S67" s="268">
        <f t="shared" si="8"/>
        <v>0</v>
      </c>
      <c r="T67" s="268">
        <f t="shared" si="8"/>
        <v>0</v>
      </c>
      <c r="U67" s="268">
        <f t="shared" si="9"/>
        <v>0</v>
      </c>
      <c r="V67" s="268">
        <f t="shared" si="9"/>
        <v>0</v>
      </c>
      <c r="W67" s="268">
        <f t="shared" si="9"/>
        <v>0</v>
      </c>
      <c r="X67" s="219"/>
      <c r="Y67" s="219"/>
    </row>
    <row r="68" spans="1:25" x14ac:dyDescent="0.25">
      <c r="A68" s="382"/>
      <c r="B68" s="272" t="s">
        <v>205</v>
      </c>
      <c r="C68" s="268"/>
      <c r="D68" s="268">
        <f>$F14*$C$9</f>
        <v>0</v>
      </c>
      <c r="E68" s="268">
        <f t="shared" si="8"/>
        <v>0</v>
      </c>
      <c r="F68" s="268">
        <f t="shared" si="8"/>
        <v>0</v>
      </c>
      <c r="G68" s="268">
        <f t="shared" si="8"/>
        <v>0</v>
      </c>
      <c r="H68" s="268">
        <f t="shared" si="8"/>
        <v>0</v>
      </c>
      <c r="I68" s="268">
        <f t="shared" si="8"/>
        <v>0</v>
      </c>
      <c r="J68" s="268">
        <f t="shared" si="8"/>
        <v>0</v>
      </c>
      <c r="K68" s="268">
        <f t="shared" si="8"/>
        <v>0</v>
      </c>
      <c r="L68" s="268">
        <f t="shared" si="8"/>
        <v>0</v>
      </c>
      <c r="M68" s="268">
        <f t="shared" si="8"/>
        <v>0</v>
      </c>
      <c r="N68" s="268">
        <f t="shared" si="8"/>
        <v>0</v>
      </c>
      <c r="O68" s="268">
        <f t="shared" si="8"/>
        <v>0</v>
      </c>
      <c r="P68" s="268">
        <f t="shared" si="8"/>
        <v>0</v>
      </c>
      <c r="Q68" s="268">
        <f t="shared" si="8"/>
        <v>0</v>
      </c>
      <c r="R68" s="268">
        <f t="shared" si="8"/>
        <v>0</v>
      </c>
      <c r="S68" s="268">
        <f t="shared" si="8"/>
        <v>0</v>
      </c>
      <c r="T68" s="268">
        <f t="shared" si="8"/>
        <v>0</v>
      </c>
      <c r="U68" s="268">
        <f t="shared" si="9"/>
        <v>0</v>
      </c>
      <c r="V68" s="268">
        <f t="shared" si="9"/>
        <v>0</v>
      </c>
      <c r="W68" s="268">
        <f t="shared" si="9"/>
        <v>0</v>
      </c>
      <c r="X68" s="219"/>
      <c r="Y68" s="219"/>
    </row>
    <row r="69" spans="1:25" x14ac:dyDescent="0.25">
      <c r="A69" s="382"/>
      <c r="B69" s="274" t="s">
        <v>206</v>
      </c>
      <c r="C69" s="199"/>
      <c r="D69" s="268">
        <f>$F15*$C$9</f>
        <v>0</v>
      </c>
      <c r="E69" s="268">
        <f t="shared" si="8"/>
        <v>0</v>
      </c>
      <c r="F69" s="268">
        <f t="shared" si="8"/>
        <v>0</v>
      </c>
      <c r="G69" s="268">
        <f t="shared" si="8"/>
        <v>0</v>
      </c>
      <c r="H69" s="268">
        <f t="shared" si="8"/>
        <v>0</v>
      </c>
      <c r="I69" s="268">
        <f t="shared" si="8"/>
        <v>0</v>
      </c>
      <c r="J69" s="268">
        <f t="shared" si="8"/>
        <v>0</v>
      </c>
      <c r="K69" s="268">
        <f t="shared" si="8"/>
        <v>0</v>
      </c>
      <c r="L69" s="268">
        <f t="shared" si="8"/>
        <v>0</v>
      </c>
      <c r="M69" s="268">
        <f t="shared" si="8"/>
        <v>0</v>
      </c>
      <c r="N69" s="268">
        <f t="shared" si="8"/>
        <v>0</v>
      </c>
      <c r="O69" s="268">
        <f t="shared" si="8"/>
        <v>0</v>
      </c>
      <c r="P69" s="268">
        <f t="shared" si="8"/>
        <v>0</v>
      </c>
      <c r="Q69" s="268">
        <f t="shared" si="8"/>
        <v>0</v>
      </c>
      <c r="R69" s="268">
        <f t="shared" si="8"/>
        <v>0</v>
      </c>
      <c r="S69" s="268">
        <f t="shared" si="8"/>
        <v>0</v>
      </c>
      <c r="T69" s="268">
        <f t="shared" si="8"/>
        <v>0</v>
      </c>
      <c r="U69" s="268">
        <f t="shared" si="9"/>
        <v>0</v>
      </c>
      <c r="V69" s="268">
        <f t="shared" si="9"/>
        <v>0</v>
      </c>
      <c r="W69" s="268">
        <f t="shared" si="9"/>
        <v>0</v>
      </c>
      <c r="X69" s="219"/>
      <c r="Y69" s="219"/>
    </row>
    <row r="70" spans="1:25" x14ac:dyDescent="0.25">
      <c r="A70" s="382"/>
      <c r="B70" s="275" t="s">
        <v>207</v>
      </c>
      <c r="C70" s="199"/>
      <c r="D70" s="197"/>
      <c r="E70" s="197"/>
      <c r="F70" s="197"/>
      <c r="G70" s="197"/>
      <c r="H70" s="197"/>
      <c r="I70" s="197"/>
      <c r="J70" s="197"/>
      <c r="K70" s="197"/>
      <c r="L70" s="197"/>
      <c r="M70" s="197"/>
      <c r="N70" s="197"/>
      <c r="O70" s="197"/>
      <c r="P70" s="197"/>
      <c r="Q70" s="197"/>
      <c r="R70" s="197"/>
      <c r="S70" s="197"/>
      <c r="T70" s="197"/>
      <c r="U70" s="197"/>
      <c r="V70" s="197"/>
      <c r="W70" s="197"/>
      <c r="X70" s="219"/>
      <c r="Y70" s="219"/>
    </row>
    <row r="71" spans="1:25" x14ac:dyDescent="0.25">
      <c r="A71" s="383"/>
      <c r="B71" s="276" t="s">
        <v>208</v>
      </c>
      <c r="C71" s="199"/>
      <c r="D71" s="200"/>
      <c r="E71" s="200"/>
      <c r="F71" s="200"/>
      <c r="G71" s="200"/>
      <c r="H71" s="200"/>
      <c r="I71" s="200"/>
      <c r="J71" s="200"/>
      <c r="K71" s="200"/>
      <c r="L71" s="200"/>
      <c r="M71" s="200"/>
      <c r="N71" s="200"/>
      <c r="O71" s="200"/>
      <c r="P71" s="200"/>
      <c r="Q71" s="200"/>
      <c r="R71" s="200"/>
      <c r="S71" s="200"/>
      <c r="T71" s="200"/>
      <c r="U71" s="200"/>
      <c r="V71" s="200"/>
      <c r="W71" s="200"/>
      <c r="X71" s="219"/>
      <c r="Y71" s="219"/>
    </row>
    <row r="72" spans="1:25" x14ac:dyDescent="0.25">
      <c r="A72" s="277"/>
      <c r="B72" s="278"/>
      <c r="C72" s="201"/>
      <c r="D72" s="202"/>
      <c r="E72" s="202"/>
      <c r="F72" s="202"/>
      <c r="G72" s="202"/>
      <c r="H72" s="202"/>
      <c r="I72" s="202"/>
      <c r="J72" s="202"/>
      <c r="K72" s="202"/>
      <c r="L72" s="202"/>
      <c r="M72" s="202"/>
      <c r="N72" s="202"/>
      <c r="O72" s="202"/>
      <c r="P72" s="202"/>
      <c r="Q72" s="202"/>
      <c r="R72" s="202"/>
      <c r="S72" s="202"/>
      <c r="T72" s="202"/>
      <c r="U72" s="202"/>
      <c r="V72" s="202"/>
      <c r="W72" s="202"/>
      <c r="X72" s="219"/>
      <c r="Y72" s="219"/>
    </row>
    <row r="73" spans="1:25" ht="25.5" customHeight="1" x14ac:dyDescent="0.25">
      <c r="A73" s="402" t="s">
        <v>209</v>
      </c>
      <c r="B73" s="279" t="s">
        <v>210</v>
      </c>
      <c r="C73" s="199"/>
      <c r="D73" s="203">
        <f>(X77+X78)/C102</f>
        <v>0</v>
      </c>
      <c r="E73" s="203">
        <f>D73</f>
        <v>0</v>
      </c>
      <c r="F73" s="203">
        <f t="shared" ref="F73:W73" si="10">E73</f>
        <v>0</v>
      </c>
      <c r="G73" s="203">
        <f t="shared" si="10"/>
        <v>0</v>
      </c>
      <c r="H73" s="203">
        <f t="shared" si="10"/>
        <v>0</v>
      </c>
      <c r="I73" s="203">
        <f t="shared" si="10"/>
        <v>0</v>
      </c>
      <c r="J73" s="203">
        <f t="shared" si="10"/>
        <v>0</v>
      </c>
      <c r="K73" s="203">
        <f t="shared" si="10"/>
        <v>0</v>
      </c>
      <c r="L73" s="203">
        <f t="shared" si="10"/>
        <v>0</v>
      </c>
      <c r="M73" s="203">
        <f t="shared" si="10"/>
        <v>0</v>
      </c>
      <c r="N73" s="203">
        <f t="shared" si="10"/>
        <v>0</v>
      </c>
      <c r="O73" s="203">
        <f t="shared" si="10"/>
        <v>0</v>
      </c>
      <c r="P73" s="203">
        <f t="shared" si="10"/>
        <v>0</v>
      </c>
      <c r="Q73" s="203">
        <f t="shared" si="10"/>
        <v>0</v>
      </c>
      <c r="R73" s="203">
        <f t="shared" si="10"/>
        <v>0</v>
      </c>
      <c r="S73" s="203">
        <f t="shared" si="10"/>
        <v>0</v>
      </c>
      <c r="T73" s="203">
        <f t="shared" si="10"/>
        <v>0</v>
      </c>
      <c r="U73" s="203">
        <f t="shared" si="10"/>
        <v>0</v>
      </c>
      <c r="V73" s="203">
        <f t="shared" si="10"/>
        <v>0</v>
      </c>
      <c r="W73" s="203">
        <f t="shared" si="10"/>
        <v>0</v>
      </c>
      <c r="X73" s="280">
        <f>SUM(C73:W73)</f>
        <v>0</v>
      </c>
      <c r="Y73" s="219"/>
    </row>
    <row r="74" spans="1:25" ht="38.25" x14ac:dyDescent="0.25">
      <c r="A74" s="402"/>
      <c r="B74" s="281" t="s">
        <v>211</v>
      </c>
      <c r="C74" s="199"/>
      <c r="D74" s="200"/>
      <c r="E74" s="200"/>
      <c r="F74" s="200"/>
      <c r="G74" s="200"/>
      <c r="H74" s="200"/>
      <c r="I74" s="200"/>
      <c r="J74" s="200"/>
      <c r="K74" s="200"/>
      <c r="L74" s="200"/>
      <c r="M74" s="200"/>
      <c r="N74" s="200"/>
      <c r="O74" s="200"/>
      <c r="P74" s="200"/>
      <c r="Q74" s="200"/>
      <c r="R74" s="200"/>
      <c r="S74" s="200"/>
      <c r="T74" s="200"/>
      <c r="U74" s="200"/>
      <c r="V74" s="200"/>
      <c r="W74" s="200"/>
      <c r="X74" s="280">
        <f>SUM(C74:W74)</f>
        <v>0</v>
      </c>
      <c r="Y74" s="219"/>
    </row>
    <row r="75" spans="1:25" x14ac:dyDescent="0.25">
      <c r="A75" s="282"/>
      <c r="B75" s="283"/>
      <c r="C75" s="201"/>
      <c r="D75" s="202"/>
      <c r="E75" s="202"/>
      <c r="F75" s="202"/>
      <c r="G75" s="202"/>
      <c r="H75" s="202"/>
      <c r="I75" s="202"/>
      <c r="J75" s="202"/>
      <c r="K75" s="202"/>
      <c r="L75" s="202"/>
      <c r="M75" s="202"/>
      <c r="N75" s="202"/>
      <c r="O75" s="202"/>
      <c r="P75" s="202"/>
      <c r="Q75" s="202"/>
      <c r="R75" s="202"/>
      <c r="S75" s="202"/>
      <c r="T75" s="202"/>
      <c r="U75" s="202"/>
      <c r="V75" s="202"/>
      <c r="W75" s="202"/>
      <c r="X75" s="284"/>
      <c r="Y75" s="219"/>
    </row>
    <row r="76" spans="1:25" x14ac:dyDescent="0.25">
      <c r="A76" s="277"/>
      <c r="B76" s="278"/>
      <c r="C76" s="201"/>
      <c r="D76" s="202"/>
      <c r="E76" s="202"/>
      <c r="F76" s="202"/>
      <c r="G76" s="202"/>
      <c r="H76" s="202"/>
      <c r="I76" s="202"/>
      <c r="J76" s="202"/>
      <c r="K76" s="202"/>
      <c r="L76" s="202"/>
      <c r="M76" s="202"/>
      <c r="N76" s="202"/>
      <c r="O76" s="202"/>
      <c r="P76" s="202"/>
      <c r="Q76" s="202"/>
      <c r="R76" s="202"/>
      <c r="S76" s="202"/>
      <c r="T76" s="202"/>
      <c r="U76" s="202"/>
      <c r="V76" s="202"/>
      <c r="W76" s="202"/>
      <c r="X76" s="219"/>
      <c r="Y76" s="219"/>
    </row>
    <row r="77" spans="1:25" x14ac:dyDescent="0.25">
      <c r="A77" s="277"/>
      <c r="B77" s="285" t="s">
        <v>212</v>
      </c>
      <c r="C77" s="199"/>
      <c r="D77" s="200"/>
      <c r="E77" s="200"/>
      <c r="F77" s="200"/>
      <c r="G77" s="200"/>
      <c r="H77" s="200"/>
      <c r="I77" s="200"/>
      <c r="J77" s="200"/>
      <c r="K77" s="200"/>
      <c r="L77" s="200"/>
      <c r="M77" s="200"/>
      <c r="N77" s="200"/>
      <c r="O77" s="200"/>
      <c r="P77" s="200"/>
      <c r="Q77" s="200"/>
      <c r="R77" s="200"/>
      <c r="S77" s="200"/>
      <c r="T77" s="200"/>
      <c r="U77" s="200"/>
      <c r="V77" s="200"/>
      <c r="W77" s="200"/>
      <c r="X77" s="280">
        <f>SUM(C77:W77)</f>
        <v>0</v>
      </c>
      <c r="Y77" s="219"/>
    </row>
    <row r="78" spans="1:25" x14ac:dyDescent="0.25">
      <c r="A78" s="277"/>
      <c r="B78" s="285" t="s">
        <v>213</v>
      </c>
      <c r="C78" s="199"/>
      <c r="D78" s="200"/>
      <c r="E78" s="200"/>
      <c r="F78" s="200"/>
      <c r="G78" s="200"/>
      <c r="H78" s="200"/>
      <c r="I78" s="200"/>
      <c r="J78" s="200"/>
      <c r="K78" s="200"/>
      <c r="L78" s="200"/>
      <c r="M78" s="200"/>
      <c r="N78" s="200"/>
      <c r="O78" s="200"/>
      <c r="P78" s="200"/>
      <c r="Q78" s="200"/>
      <c r="R78" s="200"/>
      <c r="S78" s="200"/>
      <c r="T78" s="200"/>
      <c r="U78" s="200"/>
      <c r="V78" s="200"/>
      <c r="W78" s="200"/>
      <c r="X78" s="280">
        <f>SUM(C78:W78)</f>
        <v>0</v>
      </c>
      <c r="Y78" s="219"/>
    </row>
    <row r="79" spans="1:25" x14ac:dyDescent="0.25">
      <c r="A79" s="219"/>
      <c r="B79" s="286" t="s">
        <v>214</v>
      </c>
      <c r="C79" s="271"/>
      <c r="D79" s="287"/>
      <c r="E79" s="287"/>
      <c r="F79" s="287"/>
      <c r="G79" s="287"/>
      <c r="H79" s="287"/>
      <c r="I79" s="287"/>
      <c r="J79" s="287"/>
      <c r="K79" s="287"/>
      <c r="L79" s="287"/>
      <c r="M79" s="287"/>
      <c r="N79" s="287"/>
      <c r="O79" s="287"/>
      <c r="P79" s="287"/>
      <c r="Q79" s="287"/>
      <c r="R79" s="287"/>
      <c r="S79" s="287"/>
      <c r="T79" s="287"/>
      <c r="U79" s="287"/>
      <c r="V79" s="287"/>
      <c r="W79" s="287"/>
      <c r="X79" s="280">
        <f>SUM(C79:W79)</f>
        <v>0</v>
      </c>
      <c r="Y79" s="219"/>
    </row>
    <row r="80" spans="1:25" x14ac:dyDescent="0.25">
      <c r="A80" s="219"/>
      <c r="B80" s="219"/>
      <c r="C80" s="219"/>
      <c r="D80" s="219"/>
      <c r="E80" s="219"/>
      <c r="F80" s="219"/>
      <c r="G80" s="219"/>
      <c r="H80" s="219"/>
      <c r="I80" s="219"/>
      <c r="J80" s="219"/>
      <c r="K80" s="219"/>
      <c r="L80" s="219"/>
      <c r="M80" s="219"/>
      <c r="N80" s="219"/>
      <c r="O80" s="219"/>
      <c r="P80" s="219"/>
      <c r="Q80" s="219"/>
      <c r="R80" s="219"/>
      <c r="S80" s="219"/>
      <c r="T80" s="219"/>
      <c r="U80" s="219"/>
      <c r="V80" s="219"/>
      <c r="W80" s="219"/>
      <c r="X80" s="219"/>
      <c r="Y80" s="219"/>
    </row>
    <row r="81" spans="1:25" ht="12.75" customHeight="1" x14ac:dyDescent="0.25">
      <c r="A81" s="389" t="s">
        <v>215</v>
      </c>
      <c r="B81" s="288" t="s">
        <v>216</v>
      </c>
      <c r="C81" s="289">
        <f>C62-C69</f>
        <v>0</v>
      </c>
      <c r="D81" s="289">
        <f t="shared" ref="D81:W81" si="11">D62-D69</f>
        <v>0</v>
      </c>
      <c r="E81" s="289">
        <f t="shared" si="11"/>
        <v>0</v>
      </c>
      <c r="F81" s="289">
        <f t="shared" si="11"/>
        <v>0</v>
      </c>
      <c r="G81" s="289">
        <f t="shared" si="11"/>
        <v>0</v>
      </c>
      <c r="H81" s="289">
        <f t="shared" si="11"/>
        <v>0</v>
      </c>
      <c r="I81" s="289">
        <f t="shared" si="11"/>
        <v>0</v>
      </c>
      <c r="J81" s="289">
        <f t="shared" si="11"/>
        <v>0</v>
      </c>
      <c r="K81" s="289">
        <f t="shared" si="11"/>
        <v>0</v>
      </c>
      <c r="L81" s="289">
        <f t="shared" si="11"/>
        <v>0</v>
      </c>
      <c r="M81" s="289">
        <f t="shared" si="11"/>
        <v>0</v>
      </c>
      <c r="N81" s="289">
        <f t="shared" si="11"/>
        <v>0</v>
      </c>
      <c r="O81" s="289">
        <f t="shared" si="11"/>
        <v>0</v>
      </c>
      <c r="P81" s="289">
        <f t="shared" si="11"/>
        <v>0</v>
      </c>
      <c r="Q81" s="289">
        <f t="shared" si="11"/>
        <v>0</v>
      </c>
      <c r="R81" s="289">
        <f t="shared" si="11"/>
        <v>0</v>
      </c>
      <c r="S81" s="289">
        <f t="shared" si="11"/>
        <v>0</v>
      </c>
      <c r="T81" s="289">
        <f t="shared" si="11"/>
        <v>0</v>
      </c>
      <c r="U81" s="289">
        <f t="shared" si="11"/>
        <v>0</v>
      </c>
      <c r="V81" s="289">
        <f t="shared" si="11"/>
        <v>0</v>
      </c>
      <c r="W81" s="289">
        <f t="shared" si="11"/>
        <v>0</v>
      </c>
      <c r="X81" s="290" t="str">
        <f>IF(SUM(C81:V81)&gt;0,SUM(C81:V81),"")</f>
        <v/>
      </c>
      <c r="Y81" s="219"/>
    </row>
    <row r="82" spans="1:25" ht="12.75" customHeight="1" x14ac:dyDescent="0.25">
      <c r="A82" s="389"/>
      <c r="B82" s="288" t="s">
        <v>217</v>
      </c>
      <c r="C82" s="291">
        <f>C48</f>
        <v>0</v>
      </c>
      <c r="D82" s="291">
        <f t="shared" ref="D82:W82" si="12">D48</f>
        <v>0</v>
      </c>
      <c r="E82" s="291">
        <f t="shared" si="12"/>
        <v>0</v>
      </c>
      <c r="F82" s="291">
        <f t="shared" si="12"/>
        <v>0</v>
      </c>
      <c r="G82" s="291">
        <f t="shared" si="12"/>
        <v>0</v>
      </c>
      <c r="H82" s="291">
        <f t="shared" si="12"/>
        <v>0</v>
      </c>
      <c r="I82" s="291">
        <f t="shared" si="12"/>
        <v>0</v>
      </c>
      <c r="J82" s="291">
        <f t="shared" si="12"/>
        <v>0</v>
      </c>
      <c r="K82" s="291">
        <f t="shared" si="12"/>
        <v>0</v>
      </c>
      <c r="L82" s="291">
        <f t="shared" si="12"/>
        <v>0</v>
      </c>
      <c r="M82" s="291">
        <f t="shared" si="12"/>
        <v>0</v>
      </c>
      <c r="N82" s="291">
        <f t="shared" si="12"/>
        <v>0</v>
      </c>
      <c r="O82" s="291">
        <f t="shared" si="12"/>
        <v>0</v>
      </c>
      <c r="P82" s="291">
        <f t="shared" si="12"/>
        <v>0</v>
      </c>
      <c r="Q82" s="291">
        <f t="shared" si="12"/>
        <v>0</v>
      </c>
      <c r="R82" s="291">
        <f t="shared" si="12"/>
        <v>0</v>
      </c>
      <c r="S82" s="291">
        <f t="shared" si="12"/>
        <v>0</v>
      </c>
      <c r="T82" s="291">
        <f t="shared" si="12"/>
        <v>0</v>
      </c>
      <c r="U82" s="291">
        <f t="shared" si="12"/>
        <v>0</v>
      </c>
      <c r="V82" s="291">
        <f t="shared" si="12"/>
        <v>0</v>
      </c>
      <c r="W82" s="291">
        <f t="shared" si="12"/>
        <v>0</v>
      </c>
      <c r="X82" s="290" t="str">
        <f>IF(SUM(C82:V82)&gt;0,SUM(C82:V82),"")</f>
        <v/>
      </c>
      <c r="Y82" s="219"/>
    </row>
    <row r="83" spans="1:25" x14ac:dyDescent="0.25">
      <c r="A83" s="389"/>
      <c r="B83" s="292" t="s">
        <v>218</v>
      </c>
      <c r="C83" s="213">
        <f>C81-C82-C77-C78-X74</f>
        <v>0</v>
      </c>
      <c r="D83" s="213">
        <f>D81-D82-D77-D78</f>
        <v>0</v>
      </c>
      <c r="E83" s="213">
        <f t="shared" ref="E83:W83" si="13">E81-E82-E77-E78</f>
        <v>0</v>
      </c>
      <c r="F83" s="213">
        <f t="shared" si="13"/>
        <v>0</v>
      </c>
      <c r="G83" s="213">
        <f t="shared" si="13"/>
        <v>0</v>
      </c>
      <c r="H83" s="213">
        <f t="shared" si="13"/>
        <v>0</v>
      </c>
      <c r="I83" s="213">
        <f t="shared" si="13"/>
        <v>0</v>
      </c>
      <c r="J83" s="213">
        <f t="shared" si="13"/>
        <v>0</v>
      </c>
      <c r="K83" s="213">
        <f t="shared" si="13"/>
        <v>0</v>
      </c>
      <c r="L83" s="213">
        <f t="shared" si="13"/>
        <v>0</v>
      </c>
      <c r="M83" s="213">
        <f t="shared" si="13"/>
        <v>0</v>
      </c>
      <c r="N83" s="213">
        <f t="shared" si="13"/>
        <v>0</v>
      </c>
      <c r="O83" s="213">
        <f t="shared" si="13"/>
        <v>0</v>
      </c>
      <c r="P83" s="213">
        <f t="shared" si="13"/>
        <v>0</v>
      </c>
      <c r="Q83" s="213">
        <f t="shared" si="13"/>
        <v>0</v>
      </c>
      <c r="R83" s="213">
        <f t="shared" si="13"/>
        <v>0</v>
      </c>
      <c r="S83" s="213">
        <f t="shared" si="13"/>
        <v>0</v>
      </c>
      <c r="T83" s="213">
        <f t="shared" si="13"/>
        <v>0</v>
      </c>
      <c r="U83" s="213">
        <f t="shared" si="13"/>
        <v>0</v>
      </c>
      <c r="V83" s="213">
        <f t="shared" si="13"/>
        <v>0</v>
      </c>
      <c r="W83" s="213">
        <f t="shared" si="13"/>
        <v>0</v>
      </c>
      <c r="X83" s="290" t="str">
        <f>IF(SUM(C83:V83)&gt;0,SUM(C83:V83),"")</f>
        <v/>
      </c>
      <c r="Y83" s="219"/>
    </row>
    <row r="84" spans="1:25" x14ac:dyDescent="0.25">
      <c r="A84" s="389"/>
      <c r="B84" s="292" t="s">
        <v>219</v>
      </c>
      <c r="C84" s="213">
        <f t="shared" ref="C84:W84" si="14">C83*POWER(1+$C$103,-C$46)</f>
        <v>0</v>
      </c>
      <c r="D84" s="213">
        <f t="shared" si="14"/>
        <v>0</v>
      </c>
      <c r="E84" s="213">
        <f t="shared" si="14"/>
        <v>0</v>
      </c>
      <c r="F84" s="213">
        <f t="shared" si="14"/>
        <v>0</v>
      </c>
      <c r="G84" s="213">
        <f t="shared" si="14"/>
        <v>0</v>
      </c>
      <c r="H84" s="213">
        <f t="shared" si="14"/>
        <v>0</v>
      </c>
      <c r="I84" s="213">
        <f t="shared" si="14"/>
        <v>0</v>
      </c>
      <c r="J84" s="213">
        <f t="shared" si="14"/>
        <v>0</v>
      </c>
      <c r="K84" s="213">
        <f t="shared" si="14"/>
        <v>0</v>
      </c>
      <c r="L84" s="213">
        <f t="shared" si="14"/>
        <v>0</v>
      </c>
      <c r="M84" s="213">
        <f t="shared" si="14"/>
        <v>0</v>
      </c>
      <c r="N84" s="213">
        <f t="shared" si="14"/>
        <v>0</v>
      </c>
      <c r="O84" s="213">
        <f t="shared" si="14"/>
        <v>0</v>
      </c>
      <c r="P84" s="213">
        <f t="shared" si="14"/>
        <v>0</v>
      </c>
      <c r="Q84" s="213">
        <f t="shared" si="14"/>
        <v>0</v>
      </c>
      <c r="R84" s="213">
        <f t="shared" si="14"/>
        <v>0</v>
      </c>
      <c r="S84" s="213">
        <f t="shared" si="14"/>
        <v>0</v>
      </c>
      <c r="T84" s="213">
        <f t="shared" si="14"/>
        <v>0</v>
      </c>
      <c r="U84" s="213">
        <f t="shared" si="14"/>
        <v>0</v>
      </c>
      <c r="V84" s="213">
        <f t="shared" si="14"/>
        <v>0</v>
      </c>
      <c r="W84" s="213">
        <f t="shared" si="14"/>
        <v>0</v>
      </c>
      <c r="X84" s="214" t="str">
        <f>IF(SUM(C84:V84)&gt;0,SUM(C84:V84),"")</f>
        <v/>
      </c>
      <c r="Y84" s="219"/>
    </row>
    <row r="85" spans="1:25" x14ac:dyDescent="0.25">
      <c r="A85" s="389"/>
      <c r="B85" s="293" t="s">
        <v>220</v>
      </c>
      <c r="C85" s="294" t="str">
        <f>IFERROR(IRR($C83:C83),"")</f>
        <v/>
      </c>
      <c r="D85" s="294" t="str">
        <f>IFERROR(IRR($C83:D83),"")</f>
        <v/>
      </c>
      <c r="E85" s="294" t="str">
        <f>IFERROR(IRR($C83:E83),"")</f>
        <v/>
      </c>
      <c r="F85" s="294" t="str">
        <f>IFERROR(IRR($C83:F83),"")</f>
        <v/>
      </c>
      <c r="G85" s="294" t="str">
        <f>IFERROR(IRR($C83:G83),"")</f>
        <v/>
      </c>
      <c r="H85" s="294" t="str">
        <f>IFERROR(IRR($C83:H83),"")</f>
        <v/>
      </c>
      <c r="I85" s="294" t="str">
        <f>IFERROR(IRR($C83:I83),"")</f>
        <v/>
      </c>
      <c r="J85" s="294" t="str">
        <f>IFERROR(IRR($C83:J83),"")</f>
        <v/>
      </c>
      <c r="K85" s="294" t="str">
        <f>IFERROR(IRR($C83:K83),"")</f>
        <v/>
      </c>
      <c r="L85" s="294" t="str">
        <f>IFERROR(IRR($C83:L83),"")</f>
        <v/>
      </c>
      <c r="M85" s="294" t="str">
        <f>IFERROR(IRR($C83:M83),"")</f>
        <v/>
      </c>
      <c r="N85" s="294" t="str">
        <f>IFERROR(IRR($C83:N83),"")</f>
        <v/>
      </c>
      <c r="O85" s="294" t="str">
        <f>IFERROR(IRR($C83:O83),"")</f>
        <v/>
      </c>
      <c r="P85" s="294" t="str">
        <f>IFERROR(IRR($C83:P83),"")</f>
        <v/>
      </c>
      <c r="Q85" s="294" t="str">
        <f>IFERROR(IRR($C83:Q83),"")</f>
        <v/>
      </c>
      <c r="R85" s="294" t="str">
        <f>IFERROR(IRR($C83:R83),"")</f>
        <v/>
      </c>
      <c r="S85" s="294" t="str">
        <f>IFERROR(IRR($C83:S83),"")</f>
        <v/>
      </c>
      <c r="T85" s="294" t="str">
        <f>IFERROR(IRR($C83:T83),"")</f>
        <v/>
      </c>
      <c r="U85" s="294" t="str">
        <f>IFERROR(IRR($C83:U83),"")</f>
        <v/>
      </c>
      <c r="V85" s="294" t="str">
        <f>IFERROR(IRR($C83:V83),"")</f>
        <v/>
      </c>
      <c r="W85" s="295" t="str">
        <f>IFERROR(IRR($C83:W83),"")</f>
        <v/>
      </c>
      <c r="X85" s="296"/>
      <c r="Y85" s="219"/>
    </row>
    <row r="86" spans="1:25" x14ac:dyDescent="0.25">
      <c r="A86" s="389"/>
      <c r="B86" s="293" t="s">
        <v>221</v>
      </c>
      <c r="C86" s="297">
        <f>IF(C87&lt;0,0,1)</f>
        <v>1</v>
      </c>
      <c r="D86" s="297">
        <f t="shared" ref="D86:W86" si="15">IF(D87&lt;0,0,1)</f>
        <v>1</v>
      </c>
      <c r="E86" s="297">
        <f t="shared" si="15"/>
        <v>1</v>
      </c>
      <c r="F86" s="297">
        <f t="shared" si="15"/>
        <v>1</v>
      </c>
      <c r="G86" s="297">
        <f t="shared" si="15"/>
        <v>1</v>
      </c>
      <c r="H86" s="297">
        <f t="shared" si="15"/>
        <v>1</v>
      </c>
      <c r="I86" s="297">
        <f t="shared" si="15"/>
        <v>1</v>
      </c>
      <c r="J86" s="297">
        <f t="shared" si="15"/>
        <v>1</v>
      </c>
      <c r="K86" s="297">
        <f t="shared" si="15"/>
        <v>1</v>
      </c>
      <c r="L86" s="297">
        <f>IF(L87&lt;0,0,1)</f>
        <v>1</v>
      </c>
      <c r="M86" s="297">
        <f t="shared" si="15"/>
        <v>1</v>
      </c>
      <c r="N86" s="297">
        <f t="shared" si="15"/>
        <v>1</v>
      </c>
      <c r="O86" s="297">
        <f t="shared" si="15"/>
        <v>1</v>
      </c>
      <c r="P86" s="297">
        <f t="shared" si="15"/>
        <v>1</v>
      </c>
      <c r="Q86" s="297">
        <f t="shared" si="15"/>
        <v>1</v>
      </c>
      <c r="R86" s="297">
        <f t="shared" si="15"/>
        <v>1</v>
      </c>
      <c r="S86" s="297">
        <f t="shared" si="15"/>
        <v>1</v>
      </c>
      <c r="T86" s="297">
        <f t="shared" si="15"/>
        <v>1</v>
      </c>
      <c r="U86" s="297">
        <f t="shared" si="15"/>
        <v>1</v>
      </c>
      <c r="V86" s="297">
        <f t="shared" si="15"/>
        <v>1</v>
      </c>
      <c r="W86" s="297">
        <f t="shared" si="15"/>
        <v>1</v>
      </c>
      <c r="X86" s="214">
        <f>20+1-SUM(C86:W86)</f>
        <v>0</v>
      </c>
      <c r="Y86" s="219"/>
    </row>
    <row r="87" spans="1:25" x14ac:dyDescent="0.25">
      <c r="A87" s="389"/>
      <c r="B87" s="298" t="s">
        <v>222</v>
      </c>
      <c r="C87" s="215">
        <f>SUM($C84:C84)</f>
        <v>0</v>
      </c>
      <c r="D87" s="215">
        <f>SUM($C84:D84)</f>
        <v>0</v>
      </c>
      <c r="E87" s="215">
        <f>SUM($C84:E84)</f>
        <v>0</v>
      </c>
      <c r="F87" s="215">
        <f>SUM($C84:F84)</f>
        <v>0</v>
      </c>
      <c r="G87" s="215">
        <f>SUM($C84:G84)</f>
        <v>0</v>
      </c>
      <c r="H87" s="215">
        <f>SUM($C84:H84)</f>
        <v>0</v>
      </c>
      <c r="I87" s="215">
        <f>SUM($C84:I84)</f>
        <v>0</v>
      </c>
      <c r="J87" s="215">
        <f>SUM($C84:J84)</f>
        <v>0</v>
      </c>
      <c r="K87" s="215">
        <f>SUM($C84:K84)</f>
        <v>0</v>
      </c>
      <c r="L87" s="215">
        <f>SUM($C84:L84)</f>
        <v>0</v>
      </c>
      <c r="M87" s="215">
        <f>SUM($C84:M84)</f>
        <v>0</v>
      </c>
      <c r="N87" s="215">
        <f>SUM($C84:N84)</f>
        <v>0</v>
      </c>
      <c r="O87" s="215">
        <f>SUM($C84:O84)</f>
        <v>0</v>
      </c>
      <c r="P87" s="215">
        <f>SUM($C84:P84)</f>
        <v>0</v>
      </c>
      <c r="Q87" s="215">
        <f>SUM($C84:Q84)</f>
        <v>0</v>
      </c>
      <c r="R87" s="215">
        <f>SUM($C84:R84)</f>
        <v>0</v>
      </c>
      <c r="S87" s="215">
        <f>SUM($C84:S84)</f>
        <v>0</v>
      </c>
      <c r="T87" s="215">
        <f>SUM($C84:T84)</f>
        <v>0</v>
      </c>
      <c r="U87" s="215">
        <f>SUM($C84:U84)</f>
        <v>0</v>
      </c>
      <c r="V87" s="215">
        <f>SUM($C84:V84)</f>
        <v>0</v>
      </c>
      <c r="W87" s="216">
        <f>SUM($C84:W84)</f>
        <v>0</v>
      </c>
      <c r="X87" s="296"/>
      <c r="Y87" s="219"/>
    </row>
    <row r="88" spans="1:25" x14ac:dyDescent="0.25">
      <c r="A88" s="219"/>
      <c r="B88" s="219"/>
      <c r="C88" s="299"/>
      <c r="D88" s="299"/>
      <c r="E88" s="299"/>
      <c r="F88" s="299"/>
      <c r="G88" s="299"/>
      <c r="H88" s="299"/>
      <c r="I88" s="299"/>
      <c r="J88" s="299"/>
      <c r="K88" s="299"/>
      <c r="L88" s="299"/>
      <c r="M88" s="299"/>
      <c r="N88" s="299"/>
      <c r="O88" s="299"/>
      <c r="P88" s="299"/>
      <c r="Q88" s="299"/>
      <c r="R88" s="299"/>
      <c r="S88" s="299"/>
      <c r="T88" s="299"/>
      <c r="U88" s="299"/>
      <c r="V88" s="299"/>
      <c r="W88" s="299"/>
      <c r="X88" s="296"/>
      <c r="Y88" s="219"/>
    </row>
    <row r="89" spans="1:25" ht="12.75" customHeight="1" x14ac:dyDescent="0.25">
      <c r="A89" s="390" t="s">
        <v>223</v>
      </c>
      <c r="B89" s="288" t="s">
        <v>216</v>
      </c>
      <c r="C89" s="289">
        <f>C62</f>
        <v>0</v>
      </c>
      <c r="D89" s="289">
        <f t="shared" ref="D89:W89" si="16">D62</f>
        <v>0</v>
      </c>
      <c r="E89" s="289">
        <f t="shared" si="16"/>
        <v>0</v>
      </c>
      <c r="F89" s="289">
        <f t="shared" si="16"/>
        <v>0</v>
      </c>
      <c r="G89" s="289">
        <f t="shared" si="16"/>
        <v>0</v>
      </c>
      <c r="H89" s="289">
        <f t="shared" si="16"/>
        <v>0</v>
      </c>
      <c r="I89" s="289">
        <f t="shared" si="16"/>
        <v>0</v>
      </c>
      <c r="J89" s="289">
        <f t="shared" si="16"/>
        <v>0</v>
      </c>
      <c r="K89" s="289">
        <f t="shared" si="16"/>
        <v>0</v>
      </c>
      <c r="L89" s="289">
        <f t="shared" si="16"/>
        <v>0</v>
      </c>
      <c r="M89" s="289">
        <f t="shared" si="16"/>
        <v>0</v>
      </c>
      <c r="N89" s="289">
        <f t="shared" si="16"/>
        <v>0</v>
      </c>
      <c r="O89" s="289">
        <f t="shared" si="16"/>
        <v>0</v>
      </c>
      <c r="P89" s="289">
        <f t="shared" si="16"/>
        <v>0</v>
      </c>
      <c r="Q89" s="289">
        <f t="shared" si="16"/>
        <v>0</v>
      </c>
      <c r="R89" s="289">
        <f t="shared" si="16"/>
        <v>0</v>
      </c>
      <c r="S89" s="289">
        <f t="shared" si="16"/>
        <v>0</v>
      </c>
      <c r="T89" s="289">
        <f t="shared" si="16"/>
        <v>0</v>
      </c>
      <c r="U89" s="289">
        <f t="shared" si="16"/>
        <v>0</v>
      </c>
      <c r="V89" s="289">
        <f t="shared" si="16"/>
        <v>0</v>
      </c>
      <c r="W89" s="289">
        <f t="shared" si="16"/>
        <v>0</v>
      </c>
      <c r="X89" s="290" t="str">
        <f>IF(SUM(C89:V89)&gt;0,SUM(C89:V89),"")</f>
        <v/>
      </c>
      <c r="Y89" s="219"/>
    </row>
    <row r="90" spans="1:25" ht="12.75" customHeight="1" x14ac:dyDescent="0.25">
      <c r="A90" s="390"/>
      <c r="B90" s="288" t="s">
        <v>217</v>
      </c>
      <c r="C90" s="291">
        <f>C48</f>
        <v>0</v>
      </c>
      <c r="D90" s="291">
        <f t="shared" ref="D90:W90" si="17">D48</f>
        <v>0</v>
      </c>
      <c r="E90" s="291">
        <f t="shared" si="17"/>
        <v>0</v>
      </c>
      <c r="F90" s="291">
        <f t="shared" si="17"/>
        <v>0</v>
      </c>
      <c r="G90" s="291">
        <f t="shared" si="17"/>
        <v>0</v>
      </c>
      <c r="H90" s="291">
        <f t="shared" si="17"/>
        <v>0</v>
      </c>
      <c r="I90" s="291">
        <f t="shared" si="17"/>
        <v>0</v>
      </c>
      <c r="J90" s="291">
        <f t="shared" si="17"/>
        <v>0</v>
      </c>
      <c r="K90" s="291">
        <f t="shared" si="17"/>
        <v>0</v>
      </c>
      <c r="L90" s="291">
        <f t="shared" si="17"/>
        <v>0</v>
      </c>
      <c r="M90" s="291">
        <f t="shared" si="17"/>
        <v>0</v>
      </c>
      <c r="N90" s="291">
        <f t="shared" si="17"/>
        <v>0</v>
      </c>
      <c r="O90" s="291">
        <f t="shared" si="17"/>
        <v>0</v>
      </c>
      <c r="P90" s="291">
        <f t="shared" si="17"/>
        <v>0</v>
      </c>
      <c r="Q90" s="291">
        <f t="shared" si="17"/>
        <v>0</v>
      </c>
      <c r="R90" s="291">
        <f t="shared" si="17"/>
        <v>0</v>
      </c>
      <c r="S90" s="291">
        <f t="shared" si="17"/>
        <v>0</v>
      </c>
      <c r="T90" s="291">
        <f t="shared" si="17"/>
        <v>0</v>
      </c>
      <c r="U90" s="291">
        <f t="shared" si="17"/>
        <v>0</v>
      </c>
      <c r="V90" s="291">
        <f t="shared" si="17"/>
        <v>0</v>
      </c>
      <c r="W90" s="291">
        <f t="shared" si="17"/>
        <v>0</v>
      </c>
      <c r="X90" s="290" t="str">
        <f>IF(SUM(C90:V90)&gt;0,SUM(C90:V90),"")</f>
        <v/>
      </c>
      <c r="Y90" s="219"/>
    </row>
    <row r="91" spans="1:25" ht="12.75" customHeight="1" x14ac:dyDescent="0.25">
      <c r="A91" s="390"/>
      <c r="B91" s="292" t="s">
        <v>218</v>
      </c>
      <c r="C91" s="213">
        <f>C89-C90-C77-C78-X74+C79</f>
        <v>0</v>
      </c>
      <c r="D91" s="213">
        <f>D89-D90-D77-D78+D79</f>
        <v>0</v>
      </c>
      <c r="E91" s="213">
        <f t="shared" ref="E91:W91" si="18">E89-E90-E77-E78+E79</f>
        <v>0</v>
      </c>
      <c r="F91" s="213">
        <f t="shared" si="18"/>
        <v>0</v>
      </c>
      <c r="G91" s="213">
        <f t="shared" si="18"/>
        <v>0</v>
      </c>
      <c r="H91" s="213">
        <f t="shared" si="18"/>
        <v>0</v>
      </c>
      <c r="I91" s="213">
        <f t="shared" si="18"/>
        <v>0</v>
      </c>
      <c r="J91" s="213">
        <f t="shared" si="18"/>
        <v>0</v>
      </c>
      <c r="K91" s="213">
        <f t="shared" si="18"/>
        <v>0</v>
      </c>
      <c r="L91" s="213">
        <f t="shared" si="18"/>
        <v>0</v>
      </c>
      <c r="M91" s="213">
        <f t="shared" si="18"/>
        <v>0</v>
      </c>
      <c r="N91" s="213">
        <f t="shared" si="18"/>
        <v>0</v>
      </c>
      <c r="O91" s="213">
        <f t="shared" si="18"/>
        <v>0</v>
      </c>
      <c r="P91" s="213">
        <f t="shared" si="18"/>
        <v>0</v>
      </c>
      <c r="Q91" s="213">
        <f t="shared" si="18"/>
        <v>0</v>
      </c>
      <c r="R91" s="213">
        <f t="shared" si="18"/>
        <v>0</v>
      </c>
      <c r="S91" s="213">
        <f t="shared" si="18"/>
        <v>0</v>
      </c>
      <c r="T91" s="213">
        <f t="shared" si="18"/>
        <v>0</v>
      </c>
      <c r="U91" s="213">
        <f t="shared" si="18"/>
        <v>0</v>
      </c>
      <c r="V91" s="213">
        <f t="shared" si="18"/>
        <v>0</v>
      </c>
      <c r="W91" s="213">
        <f t="shared" si="18"/>
        <v>0</v>
      </c>
      <c r="X91" s="290" t="str">
        <f>IF(SUM(C91:V91)&gt;0,SUM(C91:V91),"")</f>
        <v/>
      </c>
      <c r="Y91" s="219"/>
    </row>
    <row r="92" spans="1:25" x14ac:dyDescent="0.25">
      <c r="A92" s="390"/>
      <c r="B92" s="292" t="str">
        <f>B84</f>
        <v>Flux de trésorerie Actualisé</v>
      </c>
      <c r="C92" s="213">
        <f t="shared" ref="C92:W92" si="19">C91*POWER(1+$C$103,-C$46)</f>
        <v>0</v>
      </c>
      <c r="D92" s="213">
        <f t="shared" si="19"/>
        <v>0</v>
      </c>
      <c r="E92" s="213">
        <f t="shared" si="19"/>
        <v>0</v>
      </c>
      <c r="F92" s="213">
        <f t="shared" si="19"/>
        <v>0</v>
      </c>
      <c r="G92" s="213">
        <f t="shared" si="19"/>
        <v>0</v>
      </c>
      <c r="H92" s="213">
        <f t="shared" si="19"/>
        <v>0</v>
      </c>
      <c r="I92" s="213">
        <f t="shared" si="19"/>
        <v>0</v>
      </c>
      <c r="J92" s="213">
        <f t="shared" si="19"/>
        <v>0</v>
      </c>
      <c r="K92" s="213">
        <f t="shared" si="19"/>
        <v>0</v>
      </c>
      <c r="L92" s="213">
        <f t="shared" si="19"/>
        <v>0</v>
      </c>
      <c r="M92" s="213">
        <f t="shared" si="19"/>
        <v>0</v>
      </c>
      <c r="N92" s="213">
        <f t="shared" si="19"/>
        <v>0</v>
      </c>
      <c r="O92" s="213">
        <f t="shared" si="19"/>
        <v>0</v>
      </c>
      <c r="P92" s="213">
        <f t="shared" si="19"/>
        <v>0</v>
      </c>
      <c r="Q92" s="213">
        <f t="shared" si="19"/>
        <v>0</v>
      </c>
      <c r="R92" s="213">
        <f t="shared" si="19"/>
        <v>0</v>
      </c>
      <c r="S92" s="213">
        <f t="shared" si="19"/>
        <v>0</v>
      </c>
      <c r="T92" s="213">
        <f t="shared" si="19"/>
        <v>0</v>
      </c>
      <c r="U92" s="213">
        <f t="shared" si="19"/>
        <v>0</v>
      </c>
      <c r="V92" s="213">
        <f t="shared" si="19"/>
        <v>0</v>
      </c>
      <c r="W92" s="213">
        <f t="shared" si="19"/>
        <v>0</v>
      </c>
      <c r="X92" s="214" t="str">
        <f>IF(SUM(C92:V92)&gt;0,SUM(C92:V92),"")</f>
        <v/>
      </c>
      <c r="Y92" s="219"/>
    </row>
    <row r="93" spans="1:25" x14ac:dyDescent="0.25">
      <c r="A93" s="390"/>
      <c r="B93" s="293" t="s">
        <v>220</v>
      </c>
      <c r="C93" s="294" t="str">
        <f>IFERROR(IRR($C91:C91),"")</f>
        <v/>
      </c>
      <c r="D93" s="294" t="str">
        <f>IFERROR(IRR($C91:D91),"")</f>
        <v/>
      </c>
      <c r="E93" s="294" t="str">
        <f>IFERROR(IRR($C91:E91),"")</f>
        <v/>
      </c>
      <c r="F93" s="294" t="str">
        <f>IFERROR(IRR($C91:F91),"")</f>
        <v/>
      </c>
      <c r="G93" s="294" t="str">
        <f>IFERROR(IRR($C91:G91),"")</f>
        <v/>
      </c>
      <c r="H93" s="294" t="str">
        <f>IFERROR(IRR($C91:H91),"")</f>
        <v/>
      </c>
      <c r="I93" s="294" t="str">
        <f>IFERROR(IRR($C91:I91),"")</f>
        <v/>
      </c>
      <c r="J93" s="294" t="str">
        <f>IFERROR(IRR($C91:J91),"")</f>
        <v/>
      </c>
      <c r="K93" s="294" t="str">
        <f>IFERROR(IRR($C91:K91),"")</f>
        <v/>
      </c>
      <c r="L93" s="294" t="str">
        <f>IFERROR(IRR($C91:L91),"")</f>
        <v/>
      </c>
      <c r="M93" s="294" t="str">
        <f>IFERROR(IRR($C91:M91),"")</f>
        <v/>
      </c>
      <c r="N93" s="294" t="str">
        <f>IFERROR(IRR($C91:N91),"")</f>
        <v/>
      </c>
      <c r="O93" s="294" t="str">
        <f>IFERROR(IRR($C91:O91),"")</f>
        <v/>
      </c>
      <c r="P93" s="294" t="str">
        <f>IFERROR(IRR($C91:P91),"")</f>
        <v/>
      </c>
      <c r="Q93" s="294" t="str">
        <f>IFERROR(IRR($C91:Q91),"")</f>
        <v/>
      </c>
      <c r="R93" s="294" t="str">
        <f>IFERROR(IRR($C91:R91),"")</f>
        <v/>
      </c>
      <c r="S93" s="294" t="str">
        <f>IFERROR(IRR($C91:S91),"")</f>
        <v/>
      </c>
      <c r="T93" s="294" t="str">
        <f>IFERROR(IRR($C91:T91),"")</f>
        <v/>
      </c>
      <c r="U93" s="294" t="str">
        <f>IFERROR(IRR($C91:U91),"")</f>
        <v/>
      </c>
      <c r="V93" s="294" t="str">
        <f>IFERROR(IRR($C91:V91),"")</f>
        <v/>
      </c>
      <c r="W93" s="295" t="str">
        <f>IFERROR(IRR($C91:W91),"")</f>
        <v/>
      </c>
      <c r="X93" s="299"/>
      <c r="Y93" s="219"/>
    </row>
    <row r="94" spans="1:25" x14ac:dyDescent="0.25">
      <c r="A94" s="390"/>
      <c r="B94" s="293" t="s">
        <v>221</v>
      </c>
      <c r="C94" s="297">
        <f t="shared" ref="C94:W94" si="20">IF(C95&lt;0,0,1)</f>
        <v>1</v>
      </c>
      <c r="D94" s="297">
        <f t="shared" si="20"/>
        <v>1</v>
      </c>
      <c r="E94" s="297">
        <f t="shared" si="20"/>
        <v>1</v>
      </c>
      <c r="F94" s="297">
        <f t="shared" si="20"/>
        <v>1</v>
      </c>
      <c r="G94" s="297">
        <f t="shared" si="20"/>
        <v>1</v>
      </c>
      <c r="H94" s="297">
        <f t="shared" si="20"/>
        <v>1</v>
      </c>
      <c r="I94" s="297">
        <f t="shared" si="20"/>
        <v>1</v>
      </c>
      <c r="J94" s="297">
        <f t="shared" si="20"/>
        <v>1</v>
      </c>
      <c r="K94" s="297">
        <f t="shared" si="20"/>
        <v>1</v>
      </c>
      <c r="L94" s="297">
        <f t="shared" si="20"/>
        <v>1</v>
      </c>
      <c r="M94" s="297">
        <f t="shared" si="20"/>
        <v>1</v>
      </c>
      <c r="N94" s="297">
        <f t="shared" si="20"/>
        <v>1</v>
      </c>
      <c r="O94" s="297">
        <f t="shared" si="20"/>
        <v>1</v>
      </c>
      <c r="P94" s="297">
        <f t="shared" si="20"/>
        <v>1</v>
      </c>
      <c r="Q94" s="297">
        <f t="shared" si="20"/>
        <v>1</v>
      </c>
      <c r="R94" s="297">
        <f t="shared" si="20"/>
        <v>1</v>
      </c>
      <c r="S94" s="297">
        <f t="shared" si="20"/>
        <v>1</v>
      </c>
      <c r="T94" s="297">
        <f t="shared" si="20"/>
        <v>1</v>
      </c>
      <c r="U94" s="297">
        <f t="shared" si="20"/>
        <v>1</v>
      </c>
      <c r="V94" s="297">
        <f t="shared" si="20"/>
        <v>1</v>
      </c>
      <c r="W94" s="297">
        <f t="shared" si="20"/>
        <v>1</v>
      </c>
      <c r="X94" s="214">
        <f>20+1-SUM(C94:W94)</f>
        <v>0</v>
      </c>
      <c r="Y94" s="219"/>
    </row>
    <row r="95" spans="1:25" x14ac:dyDescent="0.25">
      <c r="A95" s="390"/>
      <c r="B95" s="298" t="s">
        <v>222</v>
      </c>
      <c r="C95" s="215">
        <f>SUM($C92:C92)</f>
        <v>0</v>
      </c>
      <c r="D95" s="215">
        <f>SUM($C92:D92)</f>
        <v>0</v>
      </c>
      <c r="E95" s="215">
        <f>SUM($C92:E92)</f>
        <v>0</v>
      </c>
      <c r="F95" s="215">
        <f>SUM($C92:F92)</f>
        <v>0</v>
      </c>
      <c r="G95" s="215">
        <f>SUM($C92:G92)</f>
        <v>0</v>
      </c>
      <c r="H95" s="215">
        <f>SUM($C92:H92)</f>
        <v>0</v>
      </c>
      <c r="I95" s="215">
        <f>SUM($C92:I92)</f>
        <v>0</v>
      </c>
      <c r="J95" s="215">
        <f>SUM($C92:J92)</f>
        <v>0</v>
      </c>
      <c r="K95" s="215">
        <f>SUM($C92:K92)</f>
        <v>0</v>
      </c>
      <c r="L95" s="215">
        <f>SUM($C92:L92)</f>
        <v>0</v>
      </c>
      <c r="M95" s="215">
        <f>SUM($C92:M92)</f>
        <v>0</v>
      </c>
      <c r="N95" s="215">
        <f>SUM($C92:N92)</f>
        <v>0</v>
      </c>
      <c r="O95" s="215">
        <f>SUM($C92:O92)</f>
        <v>0</v>
      </c>
      <c r="P95" s="215">
        <f>SUM($C92:P92)</f>
        <v>0</v>
      </c>
      <c r="Q95" s="215">
        <f>SUM($C92:Q92)</f>
        <v>0</v>
      </c>
      <c r="R95" s="215">
        <f>SUM($C92:R92)</f>
        <v>0</v>
      </c>
      <c r="S95" s="215">
        <f>SUM($C92:S92)</f>
        <v>0</v>
      </c>
      <c r="T95" s="215">
        <f>SUM($C92:T92)</f>
        <v>0</v>
      </c>
      <c r="U95" s="215">
        <f>SUM($C92:U92)</f>
        <v>0</v>
      </c>
      <c r="V95" s="215">
        <f>SUM($C92:V92)</f>
        <v>0</v>
      </c>
      <c r="W95" s="216">
        <f>SUM($C92:W92)</f>
        <v>0</v>
      </c>
      <c r="X95" s="299"/>
      <c r="Y95" s="219"/>
    </row>
    <row r="96" spans="1:25" x14ac:dyDescent="0.25">
      <c r="A96" s="219"/>
      <c r="B96" s="219"/>
      <c r="C96" s="299"/>
      <c r="D96" s="299"/>
      <c r="E96" s="299"/>
      <c r="F96" s="299"/>
      <c r="G96" s="299"/>
      <c r="H96" s="299"/>
      <c r="I96" s="299"/>
      <c r="J96" s="299"/>
      <c r="K96" s="299"/>
      <c r="L96" s="299"/>
      <c r="M96" s="299"/>
      <c r="N96" s="299"/>
      <c r="O96" s="299"/>
      <c r="P96" s="299"/>
      <c r="Q96" s="299"/>
      <c r="R96" s="299"/>
      <c r="S96" s="299"/>
      <c r="T96" s="299"/>
      <c r="U96" s="299"/>
      <c r="V96" s="299"/>
      <c r="W96" s="299"/>
      <c r="X96" s="299"/>
      <c r="Y96" s="219"/>
    </row>
    <row r="97" spans="1:25" x14ac:dyDescent="0.25">
      <c r="A97" s="391" t="s">
        <v>224</v>
      </c>
      <c r="B97" s="391"/>
      <c r="C97" s="300">
        <f>(C89-C90-(($X$77+$X$78+$X$74-$X$79)/$C$102)-((-PMT($C$101,$C$102,$X$77+$X$78+$X$74-$X$79))-($X$77+$X$78+$X$74-$X$79)/$C$102))*POWER(1+$C$103,-C$46)</f>
        <v>0</v>
      </c>
      <c r="D97" s="300">
        <f t="shared" ref="D97:W97" si="21">(D89-D90-(($X$77-$X$79)/$C$102)-((-PMT($C$101,$C$102,$X$77-$X$79))-($X$77-$X$79)/$C$102))*POWER(1+$C$103,-D$46)</f>
        <v>0</v>
      </c>
      <c r="E97" s="300">
        <f t="shared" si="21"/>
        <v>0</v>
      </c>
      <c r="F97" s="300">
        <f t="shared" si="21"/>
        <v>0</v>
      </c>
      <c r="G97" s="300">
        <f t="shared" si="21"/>
        <v>0</v>
      </c>
      <c r="H97" s="300">
        <f t="shared" si="21"/>
        <v>0</v>
      </c>
      <c r="I97" s="300">
        <f t="shared" si="21"/>
        <v>0</v>
      </c>
      <c r="J97" s="300">
        <f t="shared" si="21"/>
        <v>0</v>
      </c>
      <c r="K97" s="300">
        <f t="shared" si="21"/>
        <v>0</v>
      </c>
      <c r="L97" s="300">
        <f t="shared" si="21"/>
        <v>0</v>
      </c>
      <c r="M97" s="300">
        <f t="shared" si="21"/>
        <v>0</v>
      </c>
      <c r="N97" s="300">
        <f t="shared" si="21"/>
        <v>0</v>
      </c>
      <c r="O97" s="300">
        <f t="shared" si="21"/>
        <v>0</v>
      </c>
      <c r="P97" s="300">
        <f t="shared" si="21"/>
        <v>0</v>
      </c>
      <c r="Q97" s="300">
        <f t="shared" si="21"/>
        <v>0</v>
      </c>
      <c r="R97" s="300">
        <f t="shared" si="21"/>
        <v>0</v>
      </c>
      <c r="S97" s="300">
        <f t="shared" si="21"/>
        <v>0</v>
      </c>
      <c r="T97" s="300">
        <f t="shared" si="21"/>
        <v>0</v>
      </c>
      <c r="U97" s="300">
        <f t="shared" si="21"/>
        <v>0</v>
      </c>
      <c r="V97" s="300">
        <f t="shared" si="21"/>
        <v>0</v>
      </c>
      <c r="W97" s="300">
        <f t="shared" si="21"/>
        <v>0</v>
      </c>
      <c r="X97" s="217">
        <f>SUM(C97:W97)</f>
        <v>0</v>
      </c>
      <c r="Y97" s="219"/>
    </row>
    <row r="98" spans="1:25" x14ac:dyDescent="0.25">
      <c r="A98" s="391" t="s">
        <v>225</v>
      </c>
      <c r="B98" s="391"/>
      <c r="C98" s="301" t="e">
        <f>C97*$X$78/($X$77+$X$78+$X$74)</f>
        <v>#DIV/0!</v>
      </c>
      <c r="D98" s="301" t="e">
        <f t="shared" ref="D98:W98" si="22">D97*$X$78/($X$77+$X$78+$X$74)</f>
        <v>#DIV/0!</v>
      </c>
      <c r="E98" s="301" t="e">
        <f t="shared" si="22"/>
        <v>#DIV/0!</v>
      </c>
      <c r="F98" s="301" t="e">
        <f t="shared" si="22"/>
        <v>#DIV/0!</v>
      </c>
      <c r="G98" s="301" t="e">
        <f t="shared" si="22"/>
        <v>#DIV/0!</v>
      </c>
      <c r="H98" s="301" t="e">
        <f t="shared" si="22"/>
        <v>#DIV/0!</v>
      </c>
      <c r="I98" s="301" t="e">
        <f t="shared" si="22"/>
        <v>#DIV/0!</v>
      </c>
      <c r="J98" s="301" t="e">
        <f t="shared" si="22"/>
        <v>#DIV/0!</v>
      </c>
      <c r="K98" s="301" t="e">
        <f t="shared" si="22"/>
        <v>#DIV/0!</v>
      </c>
      <c r="L98" s="301" t="e">
        <f t="shared" si="22"/>
        <v>#DIV/0!</v>
      </c>
      <c r="M98" s="301" t="e">
        <f t="shared" si="22"/>
        <v>#DIV/0!</v>
      </c>
      <c r="N98" s="301" t="e">
        <f t="shared" si="22"/>
        <v>#DIV/0!</v>
      </c>
      <c r="O98" s="301" t="e">
        <f t="shared" si="22"/>
        <v>#DIV/0!</v>
      </c>
      <c r="P98" s="301" t="e">
        <f t="shared" si="22"/>
        <v>#DIV/0!</v>
      </c>
      <c r="Q98" s="301" t="e">
        <f t="shared" si="22"/>
        <v>#DIV/0!</v>
      </c>
      <c r="R98" s="301" t="e">
        <f t="shared" si="22"/>
        <v>#DIV/0!</v>
      </c>
      <c r="S98" s="301" t="e">
        <f t="shared" si="22"/>
        <v>#DIV/0!</v>
      </c>
      <c r="T98" s="301" t="e">
        <f t="shared" si="22"/>
        <v>#DIV/0!</v>
      </c>
      <c r="U98" s="301" t="e">
        <f t="shared" si="22"/>
        <v>#DIV/0!</v>
      </c>
      <c r="V98" s="301" t="e">
        <f t="shared" si="22"/>
        <v>#DIV/0!</v>
      </c>
      <c r="W98" s="301" t="e">
        <f t="shared" si="22"/>
        <v>#DIV/0!</v>
      </c>
      <c r="X98" s="217" t="e">
        <f>SUM(C98:W98)</f>
        <v>#DIV/0!</v>
      </c>
      <c r="Y98" s="219"/>
    </row>
    <row r="99" spans="1:25" x14ac:dyDescent="0.25">
      <c r="A99" s="219"/>
      <c r="B99" s="219"/>
      <c r="C99" s="219"/>
      <c r="D99" s="219"/>
      <c r="E99" s="219"/>
      <c r="F99" s="219"/>
      <c r="G99" s="219"/>
      <c r="H99" s="219"/>
      <c r="I99" s="219"/>
      <c r="J99" s="219"/>
      <c r="K99" s="219"/>
      <c r="L99" s="219"/>
      <c r="M99" s="219"/>
      <c r="N99" s="219"/>
      <c r="O99" s="219"/>
      <c r="P99" s="219"/>
      <c r="Q99" s="219"/>
      <c r="R99" s="219"/>
      <c r="S99" s="219"/>
      <c r="T99" s="219"/>
      <c r="U99" s="219"/>
      <c r="V99" s="219"/>
      <c r="W99" s="219"/>
      <c r="X99" s="219"/>
      <c r="Y99" s="219"/>
    </row>
    <row r="100" spans="1:25" x14ac:dyDescent="0.25">
      <c r="A100" s="302"/>
      <c r="B100" s="302"/>
      <c r="C100" s="236"/>
      <c r="D100" s="303"/>
      <c r="E100" s="303"/>
      <c r="F100" s="303"/>
      <c r="G100" s="303"/>
      <c r="H100" s="303"/>
      <c r="I100" s="303"/>
      <c r="J100" s="303"/>
      <c r="K100" s="303"/>
      <c r="L100" s="303"/>
      <c r="M100" s="303"/>
      <c r="N100" s="303"/>
      <c r="O100" s="303"/>
      <c r="P100" s="303"/>
      <c r="Q100" s="303"/>
      <c r="R100" s="303"/>
      <c r="S100" s="303"/>
      <c r="T100" s="303"/>
      <c r="U100" s="303"/>
      <c r="V100" s="303"/>
      <c r="W100" s="303"/>
      <c r="X100" s="303"/>
      <c r="Y100" s="219"/>
    </row>
    <row r="101" spans="1:25" x14ac:dyDescent="0.25">
      <c r="A101" s="304" t="s">
        <v>226</v>
      </c>
      <c r="B101" s="304"/>
      <c r="C101" s="305"/>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row>
    <row r="102" spans="1:25" x14ac:dyDescent="0.25">
      <c r="A102" s="304" t="s">
        <v>227</v>
      </c>
      <c r="B102" s="304"/>
      <c r="C102" s="253">
        <v>20</v>
      </c>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row>
    <row r="103" spans="1:25" x14ac:dyDescent="0.25">
      <c r="A103" s="392" t="s">
        <v>228</v>
      </c>
      <c r="B103" s="392"/>
      <c r="C103" s="305"/>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row>
    <row r="104" spans="1:25" ht="15.75" thickBot="1" x14ac:dyDescent="0.3">
      <c r="A104" s="219"/>
      <c r="B104" s="219"/>
      <c r="C104" s="219"/>
      <c r="D104" s="219"/>
      <c r="E104" s="219"/>
      <c r="F104" s="219"/>
      <c r="G104" s="219"/>
      <c r="H104" s="219"/>
      <c r="I104" s="219"/>
      <c r="J104" s="219"/>
      <c r="K104" s="219"/>
      <c r="L104" s="219"/>
      <c r="M104" s="219"/>
      <c r="N104" s="219"/>
      <c r="O104" s="219"/>
      <c r="P104" s="219"/>
      <c r="Q104" s="219"/>
      <c r="R104" s="219"/>
      <c r="S104" s="219"/>
      <c r="T104" s="219"/>
      <c r="U104" s="219"/>
      <c r="V104" s="219"/>
      <c r="W104" s="219"/>
      <c r="X104" s="219"/>
      <c r="Y104" s="219"/>
    </row>
    <row r="105" spans="1:25" s="310" customFormat="1" ht="30.75" customHeight="1" thickBot="1" x14ac:dyDescent="0.3">
      <c r="A105" s="393" t="s">
        <v>229</v>
      </c>
      <c r="B105" s="394"/>
      <c r="C105" s="306" t="s">
        <v>230</v>
      </c>
      <c r="D105" s="306" t="s">
        <v>231</v>
      </c>
      <c r="E105" s="307" t="s">
        <v>232</v>
      </c>
      <c r="F105" s="308" t="s">
        <v>233</v>
      </c>
      <c r="G105" s="309"/>
      <c r="H105" s="309"/>
      <c r="I105" s="309"/>
      <c r="J105" s="309"/>
      <c r="K105" s="309"/>
      <c r="L105" s="309"/>
      <c r="M105" s="309"/>
      <c r="N105" s="309"/>
      <c r="O105" s="309"/>
      <c r="P105" s="309"/>
      <c r="Q105" s="309"/>
      <c r="R105" s="309"/>
      <c r="S105" s="309"/>
      <c r="T105" s="309"/>
      <c r="U105" s="309"/>
      <c r="V105" s="309"/>
      <c r="W105" s="309"/>
      <c r="X105" s="309"/>
      <c r="Y105" s="309"/>
    </row>
    <row r="106" spans="1:25" s="310" customFormat="1" ht="19.5" customHeight="1" thickBot="1" x14ac:dyDescent="0.3">
      <c r="A106" s="399" t="s">
        <v>234</v>
      </c>
      <c r="B106" s="400"/>
      <c r="C106" s="204">
        <f>C24</f>
        <v>0</v>
      </c>
      <c r="D106" s="204">
        <f>C7</f>
        <v>0</v>
      </c>
      <c r="E106" s="205">
        <f>C7</f>
        <v>0</v>
      </c>
      <c r="F106" s="206"/>
      <c r="G106" s="309"/>
      <c r="H106" s="309"/>
      <c r="I106" s="309"/>
      <c r="J106" s="309"/>
      <c r="K106" s="309"/>
      <c r="L106" s="309"/>
      <c r="M106" s="309"/>
      <c r="N106" s="309"/>
      <c r="O106" s="309"/>
      <c r="P106" s="309"/>
      <c r="Q106" s="309"/>
      <c r="R106" s="309"/>
      <c r="S106" s="309"/>
      <c r="T106" s="309"/>
      <c r="U106" s="309"/>
      <c r="V106" s="309"/>
      <c r="W106" s="309"/>
      <c r="X106" s="309"/>
      <c r="Y106" s="309"/>
    </row>
    <row r="107" spans="1:25" s="310" customFormat="1" ht="19.5" customHeight="1" x14ac:dyDescent="0.25">
      <c r="A107" s="395" t="s">
        <v>235</v>
      </c>
      <c r="B107" s="396"/>
      <c r="C107" s="311"/>
      <c r="D107" s="312" t="e">
        <f>D63/C7</f>
        <v>#DIV/0!</v>
      </c>
      <c r="E107" s="313" t="e">
        <f>D63/C7</f>
        <v>#DIV/0!</v>
      </c>
      <c r="F107" s="314"/>
      <c r="G107" s="309"/>
      <c r="H107" s="309"/>
      <c r="I107" s="309"/>
      <c r="J107" s="309"/>
      <c r="K107" s="309"/>
      <c r="L107" s="309"/>
      <c r="M107" s="309"/>
      <c r="N107" s="309"/>
      <c r="O107" s="309"/>
      <c r="P107" s="309"/>
      <c r="Q107" s="309"/>
      <c r="R107" s="309"/>
      <c r="S107" s="309"/>
      <c r="T107" s="309"/>
      <c r="U107" s="309"/>
      <c r="V107" s="309"/>
      <c r="W107" s="309"/>
      <c r="X107" s="309"/>
      <c r="Y107" s="309"/>
    </row>
    <row r="108" spans="1:25" s="310" customFormat="1" ht="19.5" customHeight="1" x14ac:dyDescent="0.25">
      <c r="A108" s="397" t="s">
        <v>236</v>
      </c>
      <c r="B108" s="398"/>
      <c r="C108" s="207"/>
      <c r="D108" s="208" t="e">
        <f>(D64-D69)/C7</f>
        <v>#DIV/0!</v>
      </c>
      <c r="E108" s="209" t="e">
        <f>(D64)/C7</f>
        <v>#DIV/0!</v>
      </c>
      <c r="F108" s="210" t="e">
        <f>D108-E108</f>
        <v>#DIV/0!</v>
      </c>
      <c r="G108" s="309"/>
      <c r="H108" s="309"/>
      <c r="I108" s="309"/>
      <c r="J108" s="309"/>
      <c r="K108" s="309"/>
      <c r="L108" s="309"/>
      <c r="M108" s="309"/>
      <c r="N108" s="309"/>
      <c r="O108" s="309"/>
      <c r="P108" s="309"/>
      <c r="Q108" s="309"/>
      <c r="R108" s="309"/>
      <c r="S108" s="309"/>
      <c r="T108" s="309"/>
      <c r="U108" s="309"/>
      <c r="V108" s="309"/>
      <c r="W108" s="309"/>
      <c r="X108" s="309"/>
      <c r="Y108" s="309"/>
    </row>
    <row r="109" spans="1:25" s="310" customFormat="1" ht="19.5" customHeight="1" thickBot="1" x14ac:dyDescent="0.3">
      <c r="A109" s="379" t="s">
        <v>237</v>
      </c>
      <c r="B109" s="380"/>
      <c r="C109" s="315"/>
      <c r="D109" s="316" t="e">
        <f>D108+D107</f>
        <v>#DIV/0!</v>
      </c>
      <c r="E109" s="317" t="e">
        <f>E108+E107</f>
        <v>#DIV/0!</v>
      </c>
      <c r="F109" s="211" t="e">
        <f>D109-E109</f>
        <v>#DIV/0!</v>
      </c>
      <c r="G109" s="309"/>
      <c r="H109" s="309"/>
      <c r="I109" s="309"/>
      <c r="J109" s="309"/>
      <c r="K109" s="309"/>
      <c r="L109" s="309"/>
      <c r="M109" s="309"/>
      <c r="N109" s="309"/>
      <c r="O109" s="309"/>
      <c r="P109" s="309"/>
      <c r="Q109" s="309"/>
      <c r="R109" s="309"/>
      <c r="S109" s="309"/>
      <c r="T109" s="309"/>
      <c r="U109" s="309"/>
      <c r="V109" s="309"/>
      <c r="W109" s="309"/>
      <c r="X109" s="309"/>
      <c r="Y109" s="309"/>
    </row>
    <row r="110" spans="1:25" s="310" customFormat="1" ht="19.5" customHeight="1" thickBot="1" x14ac:dyDescent="0.3">
      <c r="A110" s="384" t="s">
        <v>238</v>
      </c>
      <c r="B110" s="385"/>
      <c r="C110" s="315"/>
      <c r="D110" s="318" t="e">
        <f>D109*1.055</f>
        <v>#DIV/0!</v>
      </c>
      <c r="E110" s="319" t="e">
        <f>E109*1.055</f>
        <v>#DIV/0!</v>
      </c>
      <c r="F110" s="212" t="e">
        <f>D110-E110</f>
        <v>#DIV/0!</v>
      </c>
      <c r="G110" s="309"/>
      <c r="H110" s="309"/>
      <c r="I110" s="219"/>
      <c r="J110" s="219"/>
      <c r="K110" s="219"/>
      <c r="L110" s="219"/>
      <c r="M110" s="219"/>
      <c r="N110" s="219"/>
      <c r="O110" s="219"/>
      <c r="P110" s="219"/>
      <c r="Q110" s="309"/>
      <c r="R110" s="309"/>
      <c r="S110" s="309"/>
      <c r="T110" s="309"/>
      <c r="U110" s="309"/>
      <c r="V110" s="309"/>
      <c r="W110" s="309"/>
      <c r="X110" s="309"/>
      <c r="Y110" s="309"/>
    </row>
    <row r="111" spans="1:25" x14ac:dyDescent="0.25">
      <c r="A111" s="219"/>
      <c r="B111" s="219"/>
      <c r="C111" s="219"/>
      <c r="D111" s="219"/>
      <c r="E111" s="219"/>
      <c r="F111" s="219"/>
      <c r="G111" s="219"/>
      <c r="H111" s="219"/>
      <c r="I111" s="219"/>
      <c r="J111" s="219"/>
      <c r="K111" s="219"/>
      <c r="L111" s="219"/>
      <c r="M111" s="219"/>
      <c r="N111" s="219"/>
      <c r="O111" s="219"/>
      <c r="P111" s="219"/>
      <c r="Q111" s="219"/>
      <c r="R111" s="219"/>
      <c r="S111" s="219"/>
      <c r="T111" s="219"/>
      <c r="U111" s="219"/>
      <c r="V111" s="219"/>
      <c r="W111" s="219"/>
      <c r="X111" s="219"/>
      <c r="Y111" s="219"/>
    </row>
    <row r="112" spans="1:25" x14ac:dyDescent="0.25">
      <c r="A112" s="219"/>
      <c r="B112" s="219"/>
      <c r="C112" s="219"/>
      <c r="D112" s="219"/>
      <c r="E112" s="219"/>
      <c r="F112" s="219"/>
      <c r="G112" s="219"/>
      <c r="H112" s="219"/>
      <c r="I112" s="219"/>
      <c r="J112" s="219"/>
      <c r="K112" s="219"/>
      <c r="L112" s="219"/>
      <c r="M112" s="219"/>
      <c r="N112" s="219"/>
      <c r="O112" s="219"/>
      <c r="P112" s="219"/>
      <c r="Q112" s="219"/>
      <c r="R112" s="219"/>
      <c r="S112" s="219"/>
      <c r="T112" s="219"/>
      <c r="U112" s="219"/>
      <c r="V112" s="219"/>
      <c r="W112" s="219"/>
      <c r="X112" s="219"/>
      <c r="Y112" s="219"/>
    </row>
    <row r="113" spans="1:25" x14ac:dyDescent="0.25">
      <c r="A113" s="219"/>
      <c r="B113" s="219"/>
      <c r="C113" s="219"/>
      <c r="D113" s="219"/>
      <c r="E113" s="219"/>
      <c r="F113" s="219"/>
      <c r="G113" s="219"/>
      <c r="H113" s="219"/>
      <c r="I113" s="219"/>
      <c r="J113" s="219"/>
      <c r="K113" s="219"/>
      <c r="L113" s="219"/>
      <c r="M113" s="219"/>
      <c r="N113" s="219"/>
      <c r="O113" s="219"/>
      <c r="P113" s="219"/>
      <c r="Q113" s="219"/>
      <c r="R113" s="219"/>
      <c r="S113" s="219"/>
      <c r="T113" s="219"/>
      <c r="U113" s="219"/>
      <c r="V113" s="219"/>
      <c r="W113" s="219"/>
      <c r="X113" s="219"/>
      <c r="Y113" s="219"/>
    </row>
    <row r="114" spans="1:25" x14ac:dyDescent="0.25">
      <c r="A114" s="219"/>
      <c r="B114" s="219"/>
      <c r="C114" s="219"/>
      <c r="D114" s="219"/>
      <c r="E114" s="219"/>
      <c r="F114" s="219"/>
      <c r="G114" s="219"/>
      <c r="H114" s="219"/>
      <c r="I114" s="219"/>
      <c r="J114" s="219"/>
      <c r="K114" s="219"/>
      <c r="L114" s="219"/>
      <c r="M114" s="219"/>
      <c r="N114" s="219"/>
      <c r="O114" s="219"/>
      <c r="P114" s="219"/>
      <c r="Q114" s="219"/>
      <c r="R114" s="219"/>
      <c r="S114" s="219"/>
      <c r="T114" s="219"/>
      <c r="U114" s="219"/>
      <c r="V114" s="219"/>
      <c r="W114" s="219"/>
      <c r="X114" s="219"/>
      <c r="Y114" s="219"/>
    </row>
    <row r="115" spans="1:25" x14ac:dyDescent="0.25">
      <c r="A115" s="386" t="s">
        <v>239</v>
      </c>
      <c r="B115" s="387"/>
      <c r="C115" s="387"/>
      <c r="D115" s="387"/>
      <c r="E115" s="388"/>
      <c r="F115" s="320" t="s">
        <v>240</v>
      </c>
      <c r="G115" s="320" t="s">
        <v>241</v>
      </c>
      <c r="H115" s="320" t="s">
        <v>242</v>
      </c>
      <c r="I115" s="219"/>
      <c r="J115" s="219"/>
      <c r="K115" s="219"/>
      <c r="L115" s="219"/>
      <c r="M115" s="219"/>
      <c r="N115" s="219"/>
      <c r="O115" s="219"/>
      <c r="P115" s="219"/>
      <c r="Q115" s="219"/>
      <c r="R115" s="219"/>
      <c r="S115" s="219"/>
      <c r="T115" s="219"/>
      <c r="U115" s="219"/>
      <c r="V115" s="219"/>
      <c r="W115" s="219"/>
      <c r="X115" s="219"/>
      <c r="Y115" s="219"/>
    </row>
    <row r="116" spans="1:25" x14ac:dyDescent="0.25">
      <c r="A116" s="369" t="s">
        <v>243</v>
      </c>
      <c r="B116" s="370"/>
      <c r="C116" s="370"/>
      <c r="D116" s="370"/>
      <c r="E116" s="371"/>
      <c r="F116" s="365" t="e">
        <f>X79/(X77+X78)</f>
        <v>#DIV/0!</v>
      </c>
      <c r="G116" s="367"/>
      <c r="H116" s="368"/>
      <c r="I116" s="219"/>
      <c r="J116" s="219"/>
      <c r="K116" s="219"/>
      <c r="L116" s="219"/>
      <c r="M116" s="219"/>
      <c r="N116" s="219"/>
      <c r="O116" s="219"/>
      <c r="P116" s="219"/>
      <c r="Q116" s="219"/>
      <c r="R116" s="219"/>
      <c r="S116" s="219"/>
      <c r="T116" s="219"/>
      <c r="U116" s="219"/>
      <c r="V116" s="219"/>
      <c r="W116" s="219"/>
      <c r="X116" s="219"/>
      <c r="Y116" s="219"/>
    </row>
    <row r="117" spans="1:25" x14ac:dyDescent="0.25">
      <c r="A117" s="372"/>
      <c r="B117" s="373"/>
      <c r="C117" s="373"/>
      <c r="D117" s="373"/>
      <c r="E117" s="374"/>
      <c r="F117" s="366"/>
      <c r="G117" s="367"/>
      <c r="H117" s="368"/>
      <c r="I117" s="219"/>
      <c r="J117" s="219"/>
      <c r="K117" s="219"/>
      <c r="L117" s="219"/>
      <c r="M117" s="219"/>
      <c r="N117" s="219"/>
      <c r="O117" s="219"/>
      <c r="P117" s="219"/>
      <c r="Q117" s="219"/>
      <c r="R117" s="219"/>
      <c r="S117" s="219"/>
      <c r="T117" s="219"/>
      <c r="U117" s="219"/>
      <c r="V117" s="219"/>
      <c r="W117" s="219"/>
      <c r="X117" s="219"/>
      <c r="Y117" s="219"/>
    </row>
    <row r="118" spans="1:25" x14ac:dyDescent="0.25">
      <c r="A118" s="369" t="s">
        <v>244</v>
      </c>
      <c r="B118" s="370"/>
      <c r="C118" s="370"/>
      <c r="D118" s="370"/>
      <c r="E118" s="371"/>
      <c r="F118" s="375">
        <f>X79</f>
        <v>0</v>
      </c>
      <c r="G118" s="377" t="e">
        <f>X77-X98</f>
        <v>#DIV/0!</v>
      </c>
      <c r="H118" s="368"/>
      <c r="I118" s="219"/>
      <c r="J118" s="219"/>
      <c r="K118" s="219"/>
      <c r="L118" s="219"/>
      <c r="M118" s="219"/>
      <c r="N118" s="219"/>
      <c r="O118" s="219"/>
      <c r="P118" s="219"/>
      <c r="Q118" s="219"/>
      <c r="R118" s="219"/>
      <c r="S118" s="219"/>
      <c r="T118" s="219"/>
      <c r="U118" s="219"/>
      <c r="V118" s="219"/>
      <c r="W118" s="219"/>
      <c r="X118" s="219"/>
      <c r="Y118" s="219"/>
    </row>
    <row r="119" spans="1:25" x14ac:dyDescent="0.25">
      <c r="A119" s="372"/>
      <c r="B119" s="373"/>
      <c r="C119" s="373"/>
      <c r="D119" s="373"/>
      <c r="E119" s="374"/>
      <c r="F119" s="376"/>
      <c r="G119" s="378"/>
      <c r="H119" s="368"/>
      <c r="I119" s="219"/>
      <c r="J119" s="219"/>
      <c r="K119" s="219"/>
      <c r="L119" s="219"/>
      <c r="M119" s="219"/>
      <c r="N119" s="219"/>
      <c r="O119" s="219"/>
      <c r="P119" s="219"/>
      <c r="Q119" s="219"/>
      <c r="R119" s="219"/>
      <c r="S119" s="219"/>
      <c r="T119" s="219"/>
      <c r="U119" s="219"/>
      <c r="V119" s="219"/>
      <c r="W119" s="219"/>
      <c r="X119" s="219"/>
      <c r="Y119" s="219"/>
    </row>
    <row r="120" spans="1:25" x14ac:dyDescent="0.25">
      <c r="A120" s="219"/>
      <c r="B120" s="219"/>
      <c r="C120" s="219"/>
      <c r="D120" s="219"/>
      <c r="E120" s="219"/>
      <c r="F120" s="219"/>
      <c r="G120" s="219"/>
      <c r="H120" s="219"/>
      <c r="I120" s="219"/>
      <c r="J120" s="219"/>
      <c r="K120" s="219"/>
      <c r="L120" s="219"/>
      <c r="M120" s="219"/>
      <c r="N120" s="219"/>
      <c r="O120" s="219"/>
      <c r="P120" s="219"/>
      <c r="Q120" s="219"/>
      <c r="R120" s="219"/>
      <c r="S120" s="219"/>
      <c r="T120" s="219"/>
      <c r="U120" s="219"/>
      <c r="V120" s="219"/>
      <c r="W120" s="219"/>
      <c r="X120" s="219"/>
      <c r="Y120" s="219"/>
    </row>
    <row r="121" spans="1:25" x14ac:dyDescent="0.25">
      <c r="A121" s="219"/>
      <c r="B121" s="219"/>
      <c r="C121" s="219"/>
      <c r="D121" s="219"/>
      <c r="E121" s="219"/>
      <c r="F121" s="219"/>
      <c r="G121" s="219"/>
      <c r="H121" s="219"/>
      <c r="I121" s="219"/>
      <c r="J121" s="219"/>
      <c r="K121" s="219"/>
      <c r="L121" s="219"/>
      <c r="M121" s="219"/>
      <c r="N121" s="219"/>
      <c r="O121" s="219"/>
      <c r="P121" s="219"/>
      <c r="Q121" s="219"/>
      <c r="R121" s="219"/>
      <c r="S121" s="219"/>
      <c r="T121" s="219"/>
      <c r="U121" s="219"/>
      <c r="V121" s="219"/>
      <c r="W121" s="219"/>
      <c r="X121" s="219"/>
      <c r="Y121" s="219"/>
    </row>
    <row r="122" spans="1:25" x14ac:dyDescent="0.25">
      <c r="A122" s="219"/>
      <c r="B122" s="219"/>
      <c r="C122" s="219"/>
      <c r="D122" s="219"/>
      <c r="E122" s="219"/>
      <c r="F122" s="219"/>
      <c r="G122" s="219"/>
      <c r="H122" s="219"/>
      <c r="I122" s="219"/>
      <c r="J122" s="219"/>
      <c r="K122" s="219"/>
      <c r="L122" s="219"/>
      <c r="M122" s="219"/>
      <c r="N122" s="219"/>
      <c r="O122" s="219"/>
      <c r="P122" s="219"/>
      <c r="Q122" s="219"/>
      <c r="R122" s="219"/>
      <c r="S122" s="219"/>
      <c r="T122" s="219"/>
      <c r="U122" s="219"/>
      <c r="V122" s="219"/>
      <c r="W122" s="219"/>
      <c r="X122" s="219"/>
      <c r="Y122" s="219"/>
    </row>
  </sheetData>
  <mergeCells count="36">
    <mergeCell ref="G22:H22"/>
    <mergeCell ref="A73:A74"/>
    <mergeCell ref="A98:B98"/>
    <mergeCell ref="A7:A22"/>
    <mergeCell ref="G9:H9"/>
    <mergeCell ref="G13:H13"/>
    <mergeCell ref="G15:H15"/>
    <mergeCell ref="E18:E19"/>
    <mergeCell ref="F18:F19"/>
    <mergeCell ref="G18:H19"/>
    <mergeCell ref="F7:H7"/>
    <mergeCell ref="G23:H23"/>
    <mergeCell ref="A24:A37"/>
    <mergeCell ref="E25:G25"/>
    <mergeCell ref="A39:A44"/>
    <mergeCell ref="A48:A60"/>
    <mergeCell ref="A109:B109"/>
    <mergeCell ref="A62:A71"/>
    <mergeCell ref="A110:B110"/>
    <mergeCell ref="A115:E115"/>
    <mergeCell ref="A116:E117"/>
    <mergeCell ref="A81:A87"/>
    <mergeCell ref="A89:A95"/>
    <mergeCell ref="A97:B97"/>
    <mergeCell ref="A103:B103"/>
    <mergeCell ref="A105:B105"/>
    <mergeCell ref="A107:B107"/>
    <mergeCell ref="A108:B108"/>
    <mergeCell ref="A106:B106"/>
    <mergeCell ref="F116:F117"/>
    <mergeCell ref="G116:G117"/>
    <mergeCell ref="H116:H117"/>
    <mergeCell ref="A118:E119"/>
    <mergeCell ref="F118:F119"/>
    <mergeCell ref="G118:G119"/>
    <mergeCell ref="H118:H119"/>
  </mergeCells>
  <conditionalFormatting sqref="C39">
    <cfRule type="cellIs" dxfId="6" priority="7" stopIfTrue="1" operator="greaterThan">
      <formula>0.5</formula>
    </cfRule>
  </conditionalFormatting>
  <conditionalFormatting sqref="C40">
    <cfRule type="cellIs" dxfId="5" priority="6" stopIfTrue="1" operator="greaterThan">
      <formula>0.5</formula>
    </cfRule>
  </conditionalFormatting>
  <conditionalFormatting sqref="C43:C44">
    <cfRule type="cellIs" dxfId="4" priority="3" stopIfTrue="1" operator="lessThan">
      <formula>1.5</formula>
    </cfRule>
    <cfRule type="cellIs" dxfId="3" priority="5" stopIfTrue="1" operator="greaterThan">
      <formula>1.5</formula>
    </cfRule>
  </conditionalFormatting>
  <conditionalFormatting sqref="C39:C40">
    <cfRule type="cellIs" dxfId="2" priority="4" stopIfTrue="1" operator="lessThan">
      <formula>0.5</formula>
    </cfRule>
  </conditionalFormatting>
  <conditionalFormatting sqref="H118">
    <cfRule type="cellIs" dxfId="1" priority="1" stopIfTrue="1" operator="equal">
      <formula>"OK"</formula>
    </cfRule>
  </conditionalFormatting>
  <conditionalFormatting sqref="H116">
    <cfRule type="cellIs" dxfId="0" priority="2" stopIfTrue="1" operator="equal">
      <formula>"OK"</formula>
    </cfRule>
  </conditionalFormatting>
  <pageMargins left="0.25" right="0.25" top="0.75" bottom="0.75" header="0.3" footer="0.3"/>
  <pageSetup paperSize="9" scale="27" orientation="landscape" r:id="rId1"/>
  <headerFooter>
    <oddFooter>&amp;CAAP FEDER ENR chaufferies biomasse Ile-de-France - édition 2017-2018</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5</vt:i4>
      </vt:variant>
    </vt:vector>
  </HeadingPairs>
  <TitlesOfParts>
    <vt:vector size="14" baseType="lpstr">
      <vt:lpstr>Fournisseurs</vt:lpstr>
      <vt:lpstr>Aire d'approvisionnement</vt:lpstr>
      <vt:lpstr>Engagement Fournisseur</vt:lpstr>
      <vt:lpstr>Descriptionfournisseurs</vt:lpstr>
      <vt:lpstr>Compléments</vt:lpstr>
      <vt:lpstr>Nature de combustible</vt:lpstr>
      <vt:lpstr>données - seuil PECF</vt:lpstr>
      <vt:lpstr>Vérification</vt:lpstr>
      <vt:lpstr>CEP</vt:lpstr>
      <vt:lpstr>'Aire d''approvisionnement'!Zone_d_impression</vt:lpstr>
      <vt:lpstr>Compléments!Zone_d_impression</vt:lpstr>
      <vt:lpstr>Descriptionfournisseurs!Zone_d_impression</vt:lpstr>
      <vt:lpstr>'Engagement Fournisseur'!Zone_d_impression</vt:lpstr>
      <vt:lpstr>Fournisseurs!Zone_d_impression</vt:lpstr>
    </vt:vector>
  </TitlesOfParts>
  <Company>ADEME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GAUTHIER Alice</dc:creator>
  <cp:lastModifiedBy>REJEB Anissa</cp:lastModifiedBy>
  <cp:lastPrinted>2017-11-28T09:59:14Z</cp:lastPrinted>
  <dcterms:created xsi:type="dcterms:W3CDTF">2014-02-05T10:03:27Z</dcterms:created>
  <dcterms:modified xsi:type="dcterms:W3CDTF">2017-12-07T13:30:15Z</dcterms:modified>
</cp:coreProperties>
</file>